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375" activeTab="0"/>
  </bookViews>
  <sheets>
    <sheet name="Limiar_abs" sheetId="1" r:id="rId1"/>
    <sheet name="maior_que" sheetId="2" r:id="rId2"/>
    <sheet name="menor_que" sheetId="3" r:id="rId3"/>
    <sheet name="igual_a" sheetId="4" r:id="rId4"/>
    <sheet name="sumário" sheetId="5" r:id="rId5"/>
  </sheets>
  <definedNames/>
  <calcPr fullCalcOnLoad="1"/>
</workbook>
</file>

<file path=xl/sharedStrings.xml><?xml version="1.0" encoding="utf-8"?>
<sst xmlns="http://schemas.openxmlformats.org/spreadsheetml/2006/main" count="48" uniqueCount="43">
  <si>
    <t>Estímulo</t>
  </si>
  <si>
    <t>P(+)</t>
  </si>
  <si>
    <t>z(+)</t>
  </si>
  <si>
    <t>P(-)</t>
  </si>
  <si>
    <t>z(-)</t>
  </si>
  <si>
    <t>z(+r)</t>
  </si>
  <si>
    <t>z(-r)</t>
  </si>
  <si>
    <t>freq(=)</t>
  </si>
  <si>
    <t>FA(=)</t>
  </si>
  <si>
    <t>z(=)</t>
  </si>
  <si>
    <t>z(=r)</t>
  </si>
  <si>
    <t>p(=r)</t>
  </si>
  <si>
    <r>
      <t>PLS</t>
    </r>
    <r>
      <rPr>
        <sz val="10"/>
        <rFont val="Arial"/>
        <family val="0"/>
      </rPr>
      <t xml:space="preserve"> = raiz da equação de regressão = </t>
    </r>
  </si>
  <si>
    <t>estímulo</t>
  </si>
  <si>
    <t>p(+r)</t>
  </si>
  <si>
    <t>p(-r)</t>
  </si>
  <si>
    <r>
      <t>PLI</t>
    </r>
    <r>
      <rPr>
        <sz val="10"/>
        <rFont val="Arial"/>
        <family val="0"/>
      </rPr>
      <t xml:space="preserve"> = raiz da equação de regressão = </t>
    </r>
  </si>
  <si>
    <t>FAR(=)</t>
  </si>
  <si>
    <t>pa(=r)</t>
  </si>
  <si>
    <t>p(=r_ajust)</t>
  </si>
  <si>
    <r>
      <t>PLI</t>
    </r>
    <r>
      <rPr>
        <sz val="10"/>
        <rFont val="Arial"/>
        <family val="0"/>
      </rPr>
      <t xml:space="preserve"> = </t>
    </r>
  </si>
  <si>
    <r>
      <t>PLS</t>
    </r>
    <r>
      <rPr>
        <sz val="10"/>
        <rFont val="Arial"/>
        <family val="0"/>
      </rPr>
      <t xml:space="preserve"> =</t>
    </r>
  </si>
  <si>
    <t>II =</t>
  </si>
  <si>
    <t>PIS =</t>
  </si>
  <si>
    <t>LD=</t>
  </si>
  <si>
    <t>CW=</t>
  </si>
  <si>
    <t>EC=</t>
  </si>
  <si>
    <t>ponto limiar inferior</t>
  </si>
  <si>
    <t>ponto limiar superior</t>
  </si>
  <si>
    <t>ponto de igualdade subjetiva</t>
  </si>
  <si>
    <t>intervalo de incerteza</t>
  </si>
  <si>
    <t>limiar diferencial</t>
  </si>
  <si>
    <t>constante de Weber</t>
  </si>
  <si>
    <t>erro constante</t>
  </si>
  <si>
    <t>estímulo padrão= 150g</t>
  </si>
  <si>
    <t>E (g)</t>
  </si>
  <si>
    <t>Métdo dos Estímulos Constantes  - Limiar Absoluto</t>
  </si>
  <si>
    <t>F(sim)</t>
  </si>
  <si>
    <t>z(sim)</t>
  </si>
  <si>
    <t xml:space="preserve">Limiar absoluto = raiz da reta regressão = </t>
  </si>
  <si>
    <t>g</t>
  </si>
  <si>
    <t>z(reta)</t>
  </si>
  <si>
    <t>p(reta)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</si>
</sst>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sz val="15.75"/>
      <color indexed="8"/>
      <name val="Arial"/>
      <family val="2"/>
    </font>
    <font>
      <b/>
      <sz val="15.75"/>
      <color indexed="8"/>
      <name val="Arial"/>
      <family val="2"/>
    </font>
    <font>
      <sz val="14.4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88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Limiar_abs!$A$5:$A$9</c:f>
              <c:numCache/>
            </c:numRef>
          </c:xVal>
          <c:yVal>
            <c:numRef>
              <c:f>Limiar_abs!$C$5:$C$9</c:f>
              <c:numCache/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8"/>
          <c:min val="2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02926"/>
        <c:crosses val="autoZero"/>
        <c:crossBetween val="midCat"/>
        <c:dispUnits/>
        <c:majorUnit val="1"/>
      </c:val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08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(-)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4"/>
          <c:w val="0.76975"/>
          <c:h val="0.71"/>
        </c:manualLayout>
      </c:layout>
      <c:scatterChart>
        <c:scatterStyle val="lineMarker"/>
        <c:varyColors val="0"/>
        <c:ser>
          <c:idx val="0"/>
          <c:order val="0"/>
          <c:tx>
            <c:strRef>
              <c:f>menor_que!$L$1</c:f>
              <c:strCache>
                <c:ptCount val="1"/>
                <c:pt idx="0">
                  <c:v>p(-r)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menor_que!$J$2:$J$9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menor_que!$L$2:$L$9</c:f>
              <c:numCache>
                <c:ptCount val="8"/>
                <c:pt idx="0">
                  <c:v>0.9504671426325897</c:v>
                </c:pt>
                <c:pt idx="1">
                  <c:v>0.7607136318417063</c:v>
                </c:pt>
                <c:pt idx="2">
                  <c:v>0.40819133887808656</c:v>
                </c:pt>
                <c:pt idx="3">
                  <c:v>0.12039790284679563</c:v>
                </c:pt>
                <c:pt idx="4">
                  <c:v>0.017266176488818674</c:v>
                </c:pt>
                <c:pt idx="5">
                  <c:v>0.0011268043508161352</c:v>
                </c:pt>
                <c:pt idx="6">
                  <c:v>3.229255726644453E-05</c:v>
                </c:pt>
                <c:pt idx="7">
                  <c:v>3.9829748854636193E-07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menor_que!$B$1</c:f>
              <c:strCache>
                <c:ptCount val="1"/>
                <c:pt idx="0">
                  <c:v>P(-)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menor_que!$A$2:$A$9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menor_que!$B$2:$B$9</c:f>
              <c:numCache>
                <c:ptCount val="8"/>
                <c:pt idx="0">
                  <c:v>0.95</c:v>
                </c:pt>
                <c:pt idx="1">
                  <c:v>0.8</c:v>
                </c:pt>
                <c:pt idx="2">
                  <c:v>0.3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9623279"/>
        <c:axId val="43956328"/>
      </c:scatterChart>
      <c:valAx>
        <c:axId val="49623279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 val="autoZero"/>
        <c:crossBetween val="midCat"/>
        <c:dispUnits/>
        <c:majorUnit val="4"/>
      </c:valAx>
      <c:valAx>
        <c:axId val="43956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327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42325"/>
          <c:w val="0.130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(+)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4"/>
          <c:w val="0.7615"/>
          <c:h val="0.71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maior_que!$L$1</c:f>
              <c:strCache>
                <c:ptCount val="1"/>
                <c:pt idx="0">
                  <c:v>p(+r)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maior_que!$J$2:$J$9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maior_que!$L$2:$L$9</c:f>
              <c:numCache>
                <c:ptCount val="8"/>
                <c:pt idx="0">
                  <c:v>1.5311233017012427E-06</c:v>
                </c:pt>
                <c:pt idx="1">
                  <c:v>9.673264161103035E-05</c:v>
                </c:pt>
                <c:pt idx="2">
                  <c:v>0.0026500905785831197</c:v>
                </c:pt>
                <c:pt idx="3">
                  <c:v>0.03222890635905684</c:v>
                </c:pt>
                <c:pt idx="4">
                  <c:v>0.18146399729928075</c:v>
                </c:pt>
                <c:pt idx="5">
                  <c:v>0.5117272135970772</c:v>
                </c:pt>
                <c:pt idx="6">
                  <c:v>0.833627598314004</c:v>
                </c:pt>
                <c:pt idx="7">
                  <c:v>0.9717914646096414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maior_que!$B$1</c:f>
              <c:strCache>
                <c:ptCount val="1"/>
                <c:pt idx="0">
                  <c:v>P(+)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maior_que!$A$2:$A$9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maior_que!$B$2:$B$9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0.45</c:v>
                </c:pt>
                <c:pt idx="6">
                  <c:v>0.85</c:v>
                </c:pt>
                <c:pt idx="7">
                  <c:v>1</c:v>
                </c:pt>
              </c:numCache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 val="autoZero"/>
        <c:crossBetween val="midCat"/>
        <c:dispUnits/>
        <c:majorUnit val="4"/>
      </c:valAx>
      <c:valAx>
        <c:axId val="36927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2325"/>
          <c:w val="0.139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(=)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4"/>
          <c:w val="0.69525"/>
          <c:h val="0.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igual_a!$M$1</c:f>
              <c:strCache>
                <c:ptCount val="1"/>
                <c:pt idx="0">
                  <c:v>freq(=)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igual_a!$I$2:$I$9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igual_a!$M$2:$M$9</c:f>
              <c:numCache>
                <c:ptCount val="8"/>
                <c:pt idx="0">
                  <c:v>0.05</c:v>
                </c:pt>
                <c:pt idx="1">
                  <c:v>0.2</c:v>
                </c:pt>
                <c:pt idx="2">
                  <c:v>0.7</c:v>
                </c:pt>
                <c:pt idx="3">
                  <c:v>0.85</c:v>
                </c:pt>
                <c:pt idx="4">
                  <c:v>0.8</c:v>
                </c:pt>
                <c:pt idx="5">
                  <c:v>0.55</c:v>
                </c:pt>
                <c:pt idx="6">
                  <c:v>0.15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igual_a!$N$1</c:f>
              <c:strCache>
                <c:ptCount val="1"/>
                <c:pt idx="0">
                  <c:v>p(=r_ajust)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igual_a!$I$2:$I$9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igual_a!$N$2:$N$9</c:f>
              <c:numCache>
                <c:ptCount val="8"/>
                <c:pt idx="0">
                  <c:v>0.07040267517910406</c:v>
                </c:pt>
                <c:pt idx="1">
                  <c:v>0.22592992526916714</c:v>
                </c:pt>
                <c:pt idx="2">
                  <c:v>0.5851916422198177</c:v>
                </c:pt>
                <c:pt idx="3">
                  <c:v>0.9185506873973552</c:v>
                </c:pt>
                <c:pt idx="4">
                  <c:v>0.8438768723203738</c:v>
                </c:pt>
                <c:pt idx="5">
                  <c:v>0.4559004847013985</c:v>
                </c:pt>
                <c:pt idx="6">
                  <c:v>0.1542184399685305</c:v>
                </c:pt>
                <c:pt idx="7">
                  <c:v>0.04582273595509252</c:v>
                </c:pt>
              </c:numCache>
            </c:numRef>
          </c:yVal>
          <c:smooth val="1"/>
        </c:ser>
        <c:axId val="33235075"/>
        <c:axId val="30680220"/>
      </c:scatterChart>
      <c:valAx>
        <c:axId val="33235075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estímulo(g)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 val="autoZero"/>
        <c:crossBetween val="midCat"/>
        <c:dispUnits/>
        <c:majorUnit val="4"/>
      </c:valAx>
      <c:valAx>
        <c:axId val="30680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42325"/>
          <c:w val="0.205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5625"/>
          <c:w val="0.726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menor_que!$L$1</c:f>
              <c:strCache>
                <c:ptCount val="1"/>
                <c:pt idx="0">
                  <c:v>p(-r)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menor_que!$J$2:$J$9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menor_que!$L$2:$L$9</c:f>
              <c:numCache>
                <c:ptCount val="8"/>
                <c:pt idx="0">
                  <c:v>0.9504671426325897</c:v>
                </c:pt>
                <c:pt idx="1">
                  <c:v>0.7607136318417063</c:v>
                </c:pt>
                <c:pt idx="2">
                  <c:v>0.40819133887808656</c:v>
                </c:pt>
                <c:pt idx="3">
                  <c:v>0.12039790284679563</c:v>
                </c:pt>
                <c:pt idx="4">
                  <c:v>0.017266176488818674</c:v>
                </c:pt>
                <c:pt idx="5">
                  <c:v>0.0011268043508161352</c:v>
                </c:pt>
                <c:pt idx="6">
                  <c:v>3.229255726644453E-05</c:v>
                </c:pt>
                <c:pt idx="7">
                  <c:v>3.9829748854636193E-07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menor_que!$B$1</c:f>
              <c:strCache>
                <c:ptCount val="1"/>
                <c:pt idx="0">
                  <c:v>P(-)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menor_que!$A$2:$A$9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menor_que!$B$2:$B$9</c:f>
              <c:numCache>
                <c:ptCount val="8"/>
                <c:pt idx="0">
                  <c:v>0.95</c:v>
                </c:pt>
                <c:pt idx="1">
                  <c:v>0.8</c:v>
                </c:pt>
                <c:pt idx="2">
                  <c:v>0.3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maior_que!$L$1</c:f>
              <c:strCache>
                <c:ptCount val="1"/>
                <c:pt idx="0">
                  <c:v>p(+r)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maior_que!$J$2:$J$9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maior_que!$L$2:$L$9</c:f>
              <c:numCache>
                <c:ptCount val="8"/>
                <c:pt idx="0">
                  <c:v>1.5311233017012427E-06</c:v>
                </c:pt>
                <c:pt idx="1">
                  <c:v>9.673264161103035E-05</c:v>
                </c:pt>
                <c:pt idx="2">
                  <c:v>0.0026500905785831197</c:v>
                </c:pt>
                <c:pt idx="3">
                  <c:v>0.03222890635905684</c:v>
                </c:pt>
                <c:pt idx="4">
                  <c:v>0.18146399729928075</c:v>
                </c:pt>
                <c:pt idx="5">
                  <c:v>0.5117272135970772</c:v>
                </c:pt>
                <c:pt idx="6">
                  <c:v>0.833627598314004</c:v>
                </c:pt>
                <c:pt idx="7">
                  <c:v>0.9717914646096414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maior_que!$B$1</c:f>
              <c:strCache>
                <c:ptCount val="1"/>
                <c:pt idx="0">
                  <c:v>P(+)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maior_que!$A$2:$A$9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maior_que!$B$2:$B$9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0.45</c:v>
                </c:pt>
                <c:pt idx="6">
                  <c:v>0.85</c:v>
                </c:pt>
                <c:pt idx="7">
                  <c:v>1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igual_a!$M$1</c:f>
              <c:strCache>
                <c:ptCount val="1"/>
                <c:pt idx="0">
                  <c:v>freq(=)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igual_a!$I$2:$I$9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igual_a!$M$2:$M$9</c:f>
              <c:numCache>
                <c:ptCount val="8"/>
                <c:pt idx="0">
                  <c:v>0.05</c:v>
                </c:pt>
                <c:pt idx="1">
                  <c:v>0.2</c:v>
                </c:pt>
                <c:pt idx="2">
                  <c:v>0.7</c:v>
                </c:pt>
                <c:pt idx="3">
                  <c:v>0.85</c:v>
                </c:pt>
                <c:pt idx="4">
                  <c:v>0.8</c:v>
                </c:pt>
                <c:pt idx="5">
                  <c:v>0.55</c:v>
                </c:pt>
                <c:pt idx="6">
                  <c:v>0.15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igual_a!$N$1</c:f>
              <c:strCache>
                <c:ptCount val="1"/>
                <c:pt idx="0">
                  <c:v>p(=r_ajust)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igual_a!$I$2:$I$9</c:f>
              <c:numCache>
                <c:ptCount val="8"/>
                <c:pt idx="0">
                  <c:v>138</c:v>
                </c:pt>
                <c:pt idx="1">
                  <c:v>142</c:v>
                </c:pt>
                <c:pt idx="2">
                  <c:v>146</c:v>
                </c:pt>
                <c:pt idx="3">
                  <c:v>150</c:v>
                </c:pt>
                <c:pt idx="4">
                  <c:v>154</c:v>
                </c:pt>
                <c:pt idx="5">
                  <c:v>158</c:v>
                </c:pt>
                <c:pt idx="6">
                  <c:v>162</c:v>
                </c:pt>
                <c:pt idx="7">
                  <c:v>166</c:v>
                </c:pt>
              </c:numCache>
            </c:numRef>
          </c:xVal>
          <c:yVal>
            <c:numRef>
              <c:f>igual_a!$N$2:$N$9</c:f>
              <c:numCache>
                <c:ptCount val="8"/>
                <c:pt idx="0">
                  <c:v>0.07040267517910406</c:v>
                </c:pt>
                <c:pt idx="1">
                  <c:v>0.22592992526916714</c:v>
                </c:pt>
                <c:pt idx="2">
                  <c:v>0.5851916422198177</c:v>
                </c:pt>
                <c:pt idx="3">
                  <c:v>0.9185506873973552</c:v>
                </c:pt>
                <c:pt idx="4">
                  <c:v>0.8438768723203738</c:v>
                </c:pt>
                <c:pt idx="5">
                  <c:v>0.4559004847013985</c:v>
                </c:pt>
                <c:pt idx="6">
                  <c:v>0.1542184399685305</c:v>
                </c:pt>
                <c:pt idx="7">
                  <c:v>0.04582273595509252</c:v>
                </c:pt>
              </c:numCache>
            </c:numRef>
          </c:yVal>
          <c:smooth val="1"/>
        </c:ser>
        <c:axId val="7686525"/>
        <c:axId val="2069862"/>
      </c:scatterChart>
      <c:valAx>
        <c:axId val="7686525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estímulo(g)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  <c:majorUnit val="2"/>
      </c:valAx>
      <c:valAx>
        <c:axId val="20698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30625"/>
          <c:w val="0.190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Psicométrica</a:t>
            </a:r>
          </a:p>
        </c:rich>
      </c:tx>
      <c:layout>
        <c:manualLayout>
          <c:xMode val="factor"/>
          <c:yMode val="factor"/>
          <c:x val="-0.002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7325"/>
          <c:w val="0.7877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Limiar_abs!$B$3</c:f>
              <c:strCache>
                <c:ptCount val="1"/>
                <c:pt idx="0">
                  <c:v>F(sim)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Limiar_abs!$A$4:$A$11</c:f>
              <c:numCache/>
            </c:numRef>
          </c:xVal>
          <c:yVal>
            <c:numRef>
              <c:f>Limiar_abs!$B$4:$B$11</c:f>
              <c:numCache/>
            </c:numRef>
          </c:yVal>
          <c:smooth val="0"/>
        </c:ser>
        <c:ser>
          <c:idx val="1"/>
          <c:order val="1"/>
          <c:tx>
            <c:strRef>
              <c:f>Limiar_abs!$E$3</c:f>
              <c:strCache>
                <c:ptCount val="1"/>
                <c:pt idx="0">
                  <c:v>p(reta)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Limiar_abs!$A$4:$A$11</c:f>
              <c:numCache/>
            </c:numRef>
          </c:xVal>
          <c:yVal>
            <c:numRef>
              <c:f>Limiar_abs!$E$4:$E$11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9"/>
          <c:min val="2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5400"/>
        <c:crosses val="autoZero"/>
        <c:crossBetween val="midCat"/>
        <c:dispUnits/>
        <c:majorUnit val="1"/>
      </c:valAx>
      <c:valAx>
        <c:axId val="191254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428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4865"/>
          <c:w val="0.155"/>
          <c:h val="0.1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(+)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7125"/>
          <c:w val="0.6195"/>
          <c:h val="0.7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maior_que!$A$6:$A$8</c:f>
              <c:numCache/>
            </c:numRef>
          </c:xVal>
          <c:yVal>
            <c:numRef>
              <c:f>maior_que!$C$6:$C$8</c:f>
              <c:numCache/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 val="autoZero"/>
        <c:crossBetween val="midCat"/>
        <c:dispUnits/>
      </c:val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4555"/>
          <c:w val="0.249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(+)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5"/>
          <c:w val="0.7612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maior_que!$L$1</c:f>
              <c:strCache>
                <c:ptCount val="1"/>
                <c:pt idx="0">
                  <c:v>p(+r)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maior_que!$J$2:$J$9</c:f>
              <c:numCache/>
            </c:numRef>
          </c:xVal>
          <c:yVal>
            <c:numRef>
              <c:f>maior_que!$L$2:$L$9</c:f>
              <c:numCache/>
            </c:numRef>
          </c:yVal>
          <c:smooth val="1"/>
        </c:ser>
        <c:ser>
          <c:idx val="1"/>
          <c:order val="1"/>
          <c:tx>
            <c:strRef>
              <c:f>maior_que!$B$1</c:f>
              <c:strCache>
                <c:ptCount val="1"/>
                <c:pt idx="0">
                  <c:v>P(+)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maior_que!$A$2:$A$9</c:f>
              <c:numCache/>
            </c:numRef>
          </c:xVal>
          <c:yVal>
            <c:numRef>
              <c:f>maior_que!$B$2:$B$9</c:f>
              <c:numCache/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 val="autoZero"/>
        <c:crossBetween val="midCat"/>
        <c:dispUnits/>
        <c:majorUnit val="4"/>
      </c:valAx>
      <c:valAx>
        <c:axId val="552834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84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2125"/>
          <c:w val="0.1392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(-)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5"/>
          <c:w val="0.686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menor_que!$C$1</c:f>
              <c:strCache>
                <c:ptCount val="1"/>
                <c:pt idx="0">
                  <c:v>z(-)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menor_que!$A$2:$A$5</c:f>
              <c:numCache/>
            </c:numRef>
          </c:xVal>
          <c:yVal>
            <c:numRef>
              <c:f>menor_que!$C$2:$C$5</c:f>
              <c:numCache/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8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4555"/>
          <c:w val="0.2142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resposta (-)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5"/>
          <c:w val="0.769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menor_que!$L$1</c:f>
              <c:strCache>
                <c:ptCount val="1"/>
                <c:pt idx="0">
                  <c:v>p(-r)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menor_que!$J$2:$J$9</c:f>
              <c:numCache/>
            </c:numRef>
          </c:xVal>
          <c:yVal>
            <c:numRef>
              <c:f>menor_que!$L$2:$L$9</c:f>
              <c:numCache/>
            </c:numRef>
          </c:yVal>
          <c:smooth val="1"/>
        </c:ser>
        <c:ser>
          <c:idx val="1"/>
          <c:order val="1"/>
          <c:tx>
            <c:strRef>
              <c:f>menor_que!$B$1</c:f>
              <c:strCache>
                <c:ptCount val="1"/>
                <c:pt idx="0">
                  <c:v>P(-)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menor_que!$A$2:$A$9</c:f>
              <c:numCache/>
            </c:numRef>
          </c:xVal>
          <c:yVal>
            <c:numRef>
              <c:f>menor_que!$B$2:$B$9</c:f>
              <c:numCache/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 val="autoZero"/>
        <c:crossBetween val="midCat"/>
        <c:dispUnits/>
        <c:majorUnit val="4"/>
      </c:valAx>
      <c:valAx>
        <c:axId val="58113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2125"/>
          <c:w val="0.131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075"/>
          <c:y val="0.154"/>
          <c:w val="0.6777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igual_a!$E$1</c:f>
              <c:strCache>
                <c:ptCount val="1"/>
                <c:pt idx="0">
                  <c:v>z(=)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igual_a!$A$2:$A$7</c:f>
              <c:numCache/>
            </c:numRef>
          </c:xVal>
          <c:yVal>
            <c:numRef>
              <c:f>igual_a!$E$2:$E$7</c:f>
              <c:numCache/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 (g)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 val="autoZero"/>
        <c:crossBetween val="midCat"/>
        <c:dispUnits/>
      </c:val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8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44525"/>
          <c:w val="0.222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075"/>
          <c:y val="0.154"/>
          <c:w val="0.6487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igual_a!$M$1</c:f>
              <c:strCache>
                <c:ptCount val="1"/>
                <c:pt idx="0">
                  <c:v>freq(=)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igual_a!$L$2:$L$9</c:f>
              <c:numCache/>
            </c:numRef>
          </c:xVal>
          <c:yVal>
            <c:numRef>
              <c:f>igual_a!$M$2:$M$9</c:f>
              <c:numCache/>
            </c:numRef>
          </c:yVal>
          <c:smooth val="0"/>
        </c:ser>
        <c:axId val="18981339"/>
        <c:axId val="36614324"/>
      </c:scatterChart>
      <c:valAx>
        <c:axId val="189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p(=r)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 val="autoZero"/>
        <c:crossBetween val="midCat"/>
        <c:dispUnits/>
      </c:valAx>
      <c:valAx>
        <c:axId val="3661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freq(=)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411"/>
          <c:w val="0.249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respota (=)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5"/>
          <c:w val="0.694"/>
          <c:h val="0.7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igual_a!$M$1</c:f>
              <c:strCache>
                <c:ptCount val="1"/>
                <c:pt idx="0">
                  <c:v>freq(=)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igual_a!$I$2:$I$9</c:f>
              <c:numCache/>
            </c:numRef>
          </c:xVal>
          <c:yVal>
            <c:numRef>
              <c:f>igual_a!$M$2:$M$9</c:f>
              <c:numCache/>
            </c:numRef>
          </c:yVal>
          <c:smooth val="1"/>
        </c:ser>
        <c:ser>
          <c:idx val="1"/>
          <c:order val="1"/>
          <c:tx>
            <c:strRef>
              <c:f>igual_a!$N$1</c:f>
              <c:strCache>
                <c:ptCount val="1"/>
                <c:pt idx="0">
                  <c:v>p(=r_ajust)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igual_a!$I$2:$I$9</c:f>
              <c:numCache/>
            </c:numRef>
          </c:xVal>
          <c:yVal>
            <c:numRef>
              <c:f>igual_a!$N$2:$N$9</c:f>
              <c:numCache/>
            </c:numRef>
          </c:yVal>
          <c:smooth val="1"/>
        </c:ser>
        <c:axId val="61093461"/>
        <c:axId val="12970238"/>
      </c:scatterChart>
      <c:valAx>
        <c:axId val="61093461"/>
        <c:scaling>
          <c:orientation val="minMax"/>
          <c:max val="166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estímulo(g)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 val="autoZero"/>
        <c:crossBetween val="midCat"/>
        <c:dispUnits/>
        <c:majorUnit val="4"/>
      </c:valAx>
      <c:valAx>
        <c:axId val="1297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42125"/>
          <c:w val="0.205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85725</xdr:rowOff>
    </xdr:from>
    <xdr:to>
      <xdr:col>7</xdr:col>
      <xdr:colOff>390525</xdr:colOff>
      <xdr:row>29</xdr:row>
      <xdr:rowOff>76200</xdr:rowOff>
    </xdr:to>
    <xdr:graphicFrame>
      <xdr:nvGraphicFramePr>
        <xdr:cNvPr id="1" name="Gráfico 1"/>
        <xdr:cNvGraphicFramePr/>
      </xdr:nvGraphicFramePr>
      <xdr:xfrm>
        <a:off x="85725" y="202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12</xdr:row>
      <xdr:rowOff>19050</xdr:rowOff>
    </xdr:from>
    <xdr:to>
      <xdr:col>16</xdr:col>
      <xdr:colOff>38100</xdr:colOff>
      <xdr:row>29</xdr:row>
      <xdr:rowOff>152400</xdr:rowOff>
    </xdr:to>
    <xdr:graphicFrame>
      <xdr:nvGraphicFramePr>
        <xdr:cNvPr id="2" name="Gráfico 3"/>
        <xdr:cNvGraphicFramePr/>
      </xdr:nvGraphicFramePr>
      <xdr:xfrm>
        <a:off x="4972050" y="1962150"/>
        <a:ext cx="48196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7</xdr:col>
      <xdr:colOff>400050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0" y="1695450"/>
        <a:ext cx="4667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114300</xdr:rowOff>
    </xdr:from>
    <xdr:to>
      <xdr:col>15</xdr:col>
      <xdr:colOff>400050</xdr:colOff>
      <xdr:row>28</xdr:row>
      <xdr:rowOff>66675</xdr:rowOff>
    </xdr:to>
    <xdr:graphicFrame>
      <xdr:nvGraphicFramePr>
        <xdr:cNvPr id="2" name="Chart 3"/>
        <xdr:cNvGraphicFramePr/>
      </xdr:nvGraphicFramePr>
      <xdr:xfrm>
        <a:off x="4876800" y="1733550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76200</xdr:rowOff>
    </xdr:from>
    <xdr:to>
      <xdr:col>7</xdr:col>
      <xdr:colOff>552450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52400" y="1857375"/>
        <a:ext cx="4667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10</xdr:row>
      <xdr:rowOff>152400</xdr:rowOff>
    </xdr:from>
    <xdr:to>
      <xdr:col>16</xdr:col>
      <xdr:colOff>66675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5153025" y="1771650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133350</xdr:rowOff>
    </xdr:from>
    <xdr:to>
      <xdr:col>7</xdr:col>
      <xdr:colOff>495300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5250" y="1752600"/>
        <a:ext cx="4667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10</xdr:row>
      <xdr:rowOff>123825</xdr:rowOff>
    </xdr:from>
    <xdr:to>
      <xdr:col>15</xdr:col>
      <xdr:colOff>466725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4943475" y="1743075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29</xdr:row>
      <xdr:rowOff>114300</xdr:rowOff>
    </xdr:from>
    <xdr:to>
      <xdr:col>15</xdr:col>
      <xdr:colOff>542925</xdr:colOff>
      <xdr:row>47</xdr:row>
      <xdr:rowOff>66675</xdr:rowOff>
    </xdr:to>
    <xdr:graphicFrame>
      <xdr:nvGraphicFramePr>
        <xdr:cNvPr id="3" name="Chart 4"/>
        <xdr:cNvGraphicFramePr/>
      </xdr:nvGraphicFramePr>
      <xdr:xfrm>
        <a:off x="5019675" y="4810125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438150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8575" y="381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9525</xdr:rowOff>
    </xdr:from>
    <xdr:to>
      <xdr:col>7</xdr:col>
      <xdr:colOff>438150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28575" y="2924175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0</xdr:row>
      <xdr:rowOff>57150</xdr:rowOff>
    </xdr:from>
    <xdr:to>
      <xdr:col>15</xdr:col>
      <xdr:colOff>285750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4752975" y="57150"/>
        <a:ext cx="46767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9525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0" y="6315075"/>
        <a:ext cx="732472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9" sqref="I9"/>
    </sheetView>
  </sheetViews>
  <sheetFormatPr defaultColWidth="9.140625" defaultRowHeight="12.75"/>
  <sheetData>
    <row r="1" ht="12.75">
      <c r="A1" t="s">
        <v>36</v>
      </c>
    </row>
    <row r="3" spans="1:5" ht="12.75">
      <c r="A3" t="s">
        <v>35</v>
      </c>
      <c r="B3" t="s">
        <v>37</v>
      </c>
      <c r="C3" t="s">
        <v>38</v>
      </c>
      <c r="D3" s="9" t="s">
        <v>41</v>
      </c>
      <c r="E3" s="9" t="s">
        <v>42</v>
      </c>
    </row>
    <row r="4" spans="1:5" ht="12.75">
      <c r="A4">
        <v>2</v>
      </c>
      <c r="B4">
        <v>0</v>
      </c>
      <c r="C4" t="e">
        <f>NORMSINV(B4)</f>
        <v>#NUM!</v>
      </c>
      <c r="D4">
        <f>0.721*(A4)-3.448</f>
        <v>-2.0060000000000002</v>
      </c>
      <c r="E4">
        <f>NORMSDIST(D4)</f>
        <v>0.02242812399871852</v>
      </c>
    </row>
    <row r="5" spans="1:5" ht="12.75">
      <c r="A5" s="7">
        <v>3</v>
      </c>
      <c r="B5">
        <v>0.1</v>
      </c>
      <c r="C5" s="7">
        <f aca="true" t="shared" si="0" ref="C5:C11">NORMSINV(B5)</f>
        <v>-1.2815515655446004</v>
      </c>
      <c r="D5">
        <f aca="true" t="shared" si="1" ref="D5:D11">0.721*(A5)-3.448</f>
        <v>-1.2850000000000001</v>
      </c>
      <c r="E5">
        <f aca="true" t="shared" si="2" ref="E5:E11">NORMSDIST(D5)</f>
        <v>0.09939614201510572</v>
      </c>
    </row>
    <row r="6" spans="1:5" ht="12.75">
      <c r="A6" s="7">
        <v>4</v>
      </c>
      <c r="B6">
        <v>0.3</v>
      </c>
      <c r="C6" s="7">
        <f t="shared" si="0"/>
        <v>-0.5244005127080409</v>
      </c>
      <c r="D6">
        <f t="shared" si="1"/>
        <v>-0.5640000000000001</v>
      </c>
      <c r="E6">
        <f t="shared" si="2"/>
        <v>0.2863770660711633</v>
      </c>
    </row>
    <row r="7" spans="1:5" ht="12.75">
      <c r="A7" s="7">
        <v>5</v>
      </c>
      <c r="B7">
        <v>0.55</v>
      </c>
      <c r="C7" s="7">
        <f t="shared" si="0"/>
        <v>0.12566134685507402</v>
      </c>
      <c r="D7">
        <f t="shared" si="1"/>
        <v>0.15700000000000003</v>
      </c>
      <c r="E7">
        <f t="shared" si="2"/>
        <v>0.5623775759491713</v>
      </c>
    </row>
    <row r="8" spans="1:5" ht="12.75">
      <c r="A8" s="7">
        <v>6</v>
      </c>
      <c r="B8">
        <v>0.8</v>
      </c>
      <c r="C8" s="7">
        <f t="shared" si="0"/>
        <v>0.8416212335729143</v>
      </c>
      <c r="D8">
        <f t="shared" si="1"/>
        <v>0.8779999999999997</v>
      </c>
      <c r="E8">
        <f t="shared" si="2"/>
        <v>0.8100281406409303</v>
      </c>
    </row>
    <row r="9" spans="1:5" ht="12.75">
      <c r="A9" s="7">
        <v>7</v>
      </c>
      <c r="B9">
        <v>0.95</v>
      </c>
      <c r="C9" s="7">
        <f t="shared" si="0"/>
        <v>1.6448536269514724</v>
      </c>
      <c r="D9">
        <f t="shared" si="1"/>
        <v>1.5989999999999998</v>
      </c>
      <c r="E9">
        <f t="shared" si="2"/>
        <v>0.9450896987002586</v>
      </c>
    </row>
    <row r="10" spans="1:5" ht="12.75">
      <c r="A10">
        <v>8</v>
      </c>
      <c r="B10">
        <v>1</v>
      </c>
      <c r="C10" t="e">
        <f t="shared" si="0"/>
        <v>#NUM!</v>
      </c>
      <c r="D10">
        <f t="shared" si="1"/>
        <v>2.32</v>
      </c>
      <c r="E10">
        <f t="shared" si="2"/>
        <v>0.9898295613312802</v>
      </c>
    </row>
    <row r="11" spans="1:5" ht="12.75">
      <c r="A11">
        <v>9</v>
      </c>
      <c r="B11">
        <v>1</v>
      </c>
      <c r="C11" t="e">
        <f t="shared" si="0"/>
        <v>#NUM!</v>
      </c>
      <c r="D11">
        <f t="shared" si="1"/>
        <v>3.041</v>
      </c>
      <c r="E11">
        <f t="shared" si="2"/>
        <v>0.9988210308460348</v>
      </c>
    </row>
    <row r="32" spans="2:7" ht="12.75">
      <c r="B32" t="s">
        <v>39</v>
      </c>
      <c r="F32" s="8">
        <f>3.448/0.721</f>
        <v>4.7822468793342585</v>
      </c>
      <c r="G32" t="s">
        <v>40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" sqref="G2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J1" t="s">
        <v>13</v>
      </c>
      <c r="K1" t="s">
        <v>5</v>
      </c>
      <c r="L1" t="s">
        <v>14</v>
      </c>
    </row>
    <row r="2" spans="1:12" ht="12.75">
      <c r="A2">
        <v>138</v>
      </c>
      <c r="B2">
        <v>0</v>
      </c>
      <c r="C2" t="e">
        <f>NORMSINV(B2)</f>
        <v>#NUM!</v>
      </c>
      <c r="J2">
        <v>138</v>
      </c>
      <c r="K2">
        <f aca="true" t="shared" si="0" ref="K2:K9">0.2348*J2-37.069</f>
        <v>-4.6666000000000025</v>
      </c>
      <c r="L2">
        <f aca="true" t="shared" si="1" ref="L2:L9">NORMSDIST(K2)</f>
        <v>1.5311233017012427E-06</v>
      </c>
    </row>
    <row r="3" spans="1:12" ht="12.75">
      <c r="A3">
        <v>142</v>
      </c>
      <c r="B3">
        <v>0</v>
      </c>
      <c r="C3" t="e">
        <f aca="true" t="shared" si="2" ref="C3:C9">NORMSINV(B3)</f>
        <v>#NUM!</v>
      </c>
      <c r="J3">
        <v>142</v>
      </c>
      <c r="K3">
        <f t="shared" si="0"/>
        <v>-3.727400000000003</v>
      </c>
      <c r="L3">
        <f t="shared" si="1"/>
        <v>9.673264161103035E-05</v>
      </c>
    </row>
    <row r="4" spans="1:12" ht="12.75">
      <c r="A4">
        <v>146</v>
      </c>
      <c r="B4">
        <v>0</v>
      </c>
      <c r="C4" t="e">
        <f t="shared" si="2"/>
        <v>#NUM!</v>
      </c>
      <c r="J4">
        <v>146</v>
      </c>
      <c r="K4">
        <f t="shared" si="0"/>
        <v>-2.7882000000000033</v>
      </c>
      <c r="L4">
        <f t="shared" si="1"/>
        <v>0.0026500905785831197</v>
      </c>
    </row>
    <row r="5" spans="1:12" ht="12.75">
      <c r="A5">
        <v>150</v>
      </c>
      <c r="B5">
        <v>0</v>
      </c>
      <c r="C5" t="e">
        <f t="shared" si="2"/>
        <v>#NUM!</v>
      </c>
      <c r="J5">
        <v>150</v>
      </c>
      <c r="K5">
        <f t="shared" si="0"/>
        <v>-1.8490000000000038</v>
      </c>
      <c r="L5">
        <f t="shared" si="1"/>
        <v>0.03222890635905684</v>
      </c>
    </row>
    <row r="6" spans="1:12" ht="12.75">
      <c r="A6" s="1">
        <v>154</v>
      </c>
      <c r="B6">
        <v>0.2</v>
      </c>
      <c r="C6" s="1">
        <f t="shared" si="2"/>
        <v>-0.8416212335729143</v>
      </c>
      <c r="J6" s="3">
        <v>154</v>
      </c>
      <c r="K6" s="3">
        <f t="shared" si="0"/>
        <v>-0.9098000000000042</v>
      </c>
      <c r="L6">
        <f t="shared" si="1"/>
        <v>0.18146399729928075</v>
      </c>
    </row>
    <row r="7" spans="1:12" ht="12.75">
      <c r="A7" s="1">
        <v>158</v>
      </c>
      <c r="B7">
        <v>0.45</v>
      </c>
      <c r="C7" s="1">
        <f t="shared" si="2"/>
        <v>-0.12566134685507402</v>
      </c>
      <c r="J7" s="3">
        <v>158</v>
      </c>
      <c r="K7" s="3">
        <f t="shared" si="0"/>
        <v>0.02939999999999543</v>
      </c>
      <c r="L7">
        <f t="shared" si="1"/>
        <v>0.5117272135970772</v>
      </c>
    </row>
    <row r="8" spans="1:12" ht="12.75">
      <c r="A8" s="1">
        <v>162</v>
      </c>
      <c r="B8">
        <v>0.85</v>
      </c>
      <c r="C8" s="1">
        <f t="shared" si="2"/>
        <v>1.0364333894937898</v>
      </c>
      <c r="J8" s="3">
        <v>162</v>
      </c>
      <c r="K8" s="3">
        <f t="shared" si="0"/>
        <v>0.9686000000000021</v>
      </c>
      <c r="L8">
        <f t="shared" si="1"/>
        <v>0.833627598314004</v>
      </c>
    </row>
    <row r="9" spans="1:12" ht="12.75">
      <c r="A9">
        <v>166</v>
      </c>
      <c r="B9">
        <v>1</v>
      </c>
      <c r="C9" t="e">
        <f t="shared" si="2"/>
        <v>#NUM!</v>
      </c>
      <c r="J9">
        <v>166</v>
      </c>
      <c r="K9">
        <f t="shared" si="0"/>
        <v>1.9078000000000017</v>
      </c>
      <c r="L9">
        <f t="shared" si="1"/>
        <v>0.9717914646096414</v>
      </c>
    </row>
    <row r="30" spans="1:5" ht="12.75">
      <c r="A30" s="2" t="s">
        <v>12</v>
      </c>
      <c r="E30" s="5">
        <f>37.069/0.2348</f>
        <v>157.87478705281092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D2" sqref="D2"/>
    </sheetView>
  </sheetViews>
  <sheetFormatPr defaultColWidth="9.140625" defaultRowHeight="12.75"/>
  <sheetData>
    <row r="1" spans="1:12" ht="12.75">
      <c r="A1" t="s">
        <v>0</v>
      </c>
      <c r="B1" t="s">
        <v>3</v>
      </c>
      <c r="C1" t="s">
        <v>4</v>
      </c>
      <c r="J1" t="s">
        <v>13</v>
      </c>
      <c r="K1" t="s">
        <v>6</v>
      </c>
      <c r="L1" t="s">
        <v>15</v>
      </c>
    </row>
    <row r="2" spans="1:12" ht="12.75">
      <c r="A2" s="1">
        <v>138</v>
      </c>
      <c r="B2">
        <v>0.95</v>
      </c>
      <c r="C2" s="1">
        <f>NORMSINV(B2)</f>
        <v>1.6448536269514724</v>
      </c>
      <c r="J2">
        <v>138</v>
      </c>
      <c r="K2">
        <f>-0.2352*J2+34.107</f>
        <v>1.6494</v>
      </c>
      <c r="L2">
        <f>NORMSDIST(K2)</f>
        <v>0.9504671426325897</v>
      </c>
    </row>
    <row r="3" spans="1:12" ht="12.75">
      <c r="A3" s="1">
        <v>142</v>
      </c>
      <c r="B3">
        <v>0.8</v>
      </c>
      <c r="C3" s="1">
        <f aca="true" t="shared" si="0" ref="C3:C9">NORMSINV(B3)</f>
        <v>0.8416212335729143</v>
      </c>
      <c r="J3">
        <v>142</v>
      </c>
      <c r="K3">
        <f aca="true" t="shared" si="1" ref="K3:K9">-0.2352*J3+34.107</f>
        <v>0.708599999999997</v>
      </c>
      <c r="L3">
        <f aca="true" t="shared" si="2" ref="L3:L9">NORMSDIST(K3)</f>
        <v>0.7607136318417063</v>
      </c>
    </row>
    <row r="4" spans="1:12" ht="12.75">
      <c r="A4" s="1">
        <v>146</v>
      </c>
      <c r="B4">
        <v>0.3</v>
      </c>
      <c r="C4" s="1">
        <f t="shared" si="0"/>
        <v>-0.5244005127080409</v>
      </c>
      <c r="J4">
        <v>146</v>
      </c>
      <c r="K4">
        <f t="shared" si="1"/>
        <v>-0.23219999999999885</v>
      </c>
      <c r="L4">
        <f t="shared" si="2"/>
        <v>0.40819133887808656</v>
      </c>
    </row>
    <row r="5" spans="1:12" ht="12.75">
      <c r="A5" s="1">
        <v>150</v>
      </c>
      <c r="B5">
        <v>0.15</v>
      </c>
      <c r="C5" s="1">
        <f t="shared" si="0"/>
        <v>-1.0364333894937903</v>
      </c>
      <c r="J5">
        <v>150</v>
      </c>
      <c r="K5">
        <f t="shared" si="1"/>
        <v>-1.1730000000000018</v>
      </c>
      <c r="L5">
        <f t="shared" si="2"/>
        <v>0.12039790284679563</v>
      </c>
    </row>
    <row r="6" spans="1:12" ht="12.75">
      <c r="A6">
        <v>154</v>
      </c>
      <c r="B6">
        <v>0</v>
      </c>
      <c r="C6" t="e">
        <f t="shared" si="0"/>
        <v>#NUM!</v>
      </c>
      <c r="J6" s="3">
        <v>154</v>
      </c>
      <c r="K6">
        <f t="shared" si="1"/>
        <v>-2.1137999999999977</v>
      </c>
      <c r="L6">
        <f t="shared" si="2"/>
        <v>0.017266176488818674</v>
      </c>
    </row>
    <row r="7" spans="1:12" ht="12.75">
      <c r="A7">
        <v>158</v>
      </c>
      <c r="B7">
        <v>0</v>
      </c>
      <c r="C7" t="e">
        <f t="shared" si="0"/>
        <v>#NUM!</v>
      </c>
      <c r="J7" s="3">
        <v>158</v>
      </c>
      <c r="K7">
        <f t="shared" si="1"/>
        <v>-3.0546000000000006</v>
      </c>
      <c r="L7">
        <f t="shared" si="2"/>
        <v>0.0011268043508161352</v>
      </c>
    </row>
    <row r="8" spans="1:12" ht="12.75">
      <c r="A8">
        <v>162</v>
      </c>
      <c r="B8">
        <v>0</v>
      </c>
      <c r="C8" t="e">
        <f t="shared" si="0"/>
        <v>#NUM!</v>
      </c>
      <c r="J8" s="3">
        <v>162</v>
      </c>
      <c r="K8">
        <f t="shared" si="1"/>
        <v>-3.9953999999999965</v>
      </c>
      <c r="L8">
        <f t="shared" si="2"/>
        <v>3.229255726644453E-05</v>
      </c>
    </row>
    <row r="9" spans="1:12" ht="12.75">
      <c r="A9">
        <v>166</v>
      </c>
      <c r="B9">
        <v>0</v>
      </c>
      <c r="C9" t="e">
        <f t="shared" si="0"/>
        <v>#NUM!</v>
      </c>
      <c r="J9">
        <v>166</v>
      </c>
      <c r="K9">
        <f t="shared" si="1"/>
        <v>-4.9361999999999995</v>
      </c>
      <c r="L9">
        <f t="shared" si="2"/>
        <v>3.9829748854636193E-07</v>
      </c>
    </row>
    <row r="32" spans="1:5" ht="12.75">
      <c r="A32" s="2" t="s">
        <v>16</v>
      </c>
      <c r="E32" s="5">
        <f>-34.107/-0.2352</f>
        <v>145.0127551020408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6">
      <selection activeCell="H32" sqref="H32"/>
    </sheetView>
  </sheetViews>
  <sheetFormatPr defaultColWidth="9.140625" defaultRowHeight="12.75"/>
  <sheetData>
    <row r="1" spans="1:14" ht="12.75">
      <c r="A1" t="s">
        <v>0</v>
      </c>
      <c r="B1" t="s">
        <v>7</v>
      </c>
      <c r="C1" t="s">
        <v>8</v>
      </c>
      <c r="D1" t="s">
        <v>17</v>
      </c>
      <c r="E1" t="s">
        <v>9</v>
      </c>
      <c r="I1" t="s">
        <v>0</v>
      </c>
      <c r="J1" t="s">
        <v>10</v>
      </c>
      <c r="K1" t="s">
        <v>18</v>
      </c>
      <c r="L1" t="s">
        <v>11</v>
      </c>
      <c r="M1" t="s">
        <v>7</v>
      </c>
      <c r="N1" t="s">
        <v>19</v>
      </c>
    </row>
    <row r="2" spans="1:14" ht="12.75">
      <c r="A2" s="1">
        <v>138</v>
      </c>
      <c r="B2">
        <v>0.05</v>
      </c>
      <c r="C2">
        <v>0.05</v>
      </c>
      <c r="D2" s="4">
        <f aca="true" t="shared" si="0" ref="D2:D7">C2/3.3</f>
        <v>0.015151515151515154</v>
      </c>
      <c r="E2" s="1">
        <f>NORMSINV(D2)</f>
        <v>-2.166106752892328</v>
      </c>
      <c r="I2" s="4">
        <v>138</v>
      </c>
      <c r="J2">
        <f>0.1904*I2-28.44</f>
        <v>-2.1647999999999996</v>
      </c>
      <c r="K2">
        <f>NORMSDIST(J2)</f>
        <v>0.015201502412740209</v>
      </c>
      <c r="L2">
        <v>0.015201447961743275</v>
      </c>
      <c r="M2">
        <v>0.05</v>
      </c>
      <c r="N2">
        <f>3.1183*L2+0.023</f>
        <v>0.07040267517910406</v>
      </c>
    </row>
    <row r="3" spans="1:14" ht="12.75">
      <c r="A3" s="1">
        <v>142</v>
      </c>
      <c r="B3">
        <v>0.2</v>
      </c>
      <c r="C3">
        <f>C2+B3</f>
        <v>0.25</v>
      </c>
      <c r="D3" s="4">
        <f t="shared" si="0"/>
        <v>0.07575757575757576</v>
      </c>
      <c r="E3" s="1">
        <f aca="true" t="shared" si="1" ref="E3:E9">NORMSINV(D3)</f>
        <v>-1.4342001596863798</v>
      </c>
      <c r="I3" s="4">
        <v>142</v>
      </c>
      <c r="J3">
        <f aca="true" t="shared" si="2" ref="J3:J9">0.1904*I3-28.44</f>
        <v>-1.4031999999999982</v>
      </c>
      <c r="K3">
        <f aca="true" t="shared" si="3" ref="K3:K9">NORMSDIST(J3)</f>
        <v>0.08027860380425711</v>
      </c>
      <c r="L3">
        <f aca="true" t="shared" si="4" ref="L3:L9">K3-K2</f>
        <v>0.0650771013915169</v>
      </c>
      <c r="M3">
        <v>0.2</v>
      </c>
      <c r="N3">
        <f aca="true" t="shared" si="5" ref="N3:N9">3.1183*L3+0.023</f>
        <v>0.22592992526916714</v>
      </c>
    </row>
    <row r="4" spans="1:14" ht="12.75">
      <c r="A4" s="1">
        <v>146</v>
      </c>
      <c r="B4">
        <v>0.7</v>
      </c>
      <c r="C4">
        <f aca="true" t="shared" si="6" ref="C4:C9">C3+B4</f>
        <v>0.95</v>
      </c>
      <c r="D4" s="4">
        <f t="shared" si="0"/>
        <v>0.2878787878787879</v>
      </c>
      <c r="E4" s="1">
        <f t="shared" si="1"/>
        <v>-0.5595922742274324</v>
      </c>
      <c r="I4" s="4">
        <v>146</v>
      </c>
      <c r="J4">
        <f t="shared" si="2"/>
        <v>-0.6416000000000004</v>
      </c>
      <c r="K4">
        <f t="shared" si="3"/>
        <v>0.2605664664922017</v>
      </c>
      <c r="L4">
        <f t="shared" si="4"/>
        <v>0.1802878626879446</v>
      </c>
      <c r="M4">
        <v>0.7</v>
      </c>
      <c r="N4">
        <f t="shared" si="5"/>
        <v>0.5851916422198177</v>
      </c>
    </row>
    <row r="5" spans="1:14" ht="12.75">
      <c r="A5" s="1">
        <v>150</v>
      </c>
      <c r="B5">
        <v>0.85</v>
      </c>
      <c r="C5">
        <f t="shared" si="6"/>
        <v>1.7999999999999998</v>
      </c>
      <c r="D5" s="4">
        <f t="shared" si="0"/>
        <v>0.5454545454545454</v>
      </c>
      <c r="E5" s="1">
        <f t="shared" si="1"/>
        <v>0.1141852943214281</v>
      </c>
      <c r="I5" s="4">
        <v>150</v>
      </c>
      <c r="J5">
        <f t="shared" si="2"/>
        <v>0.120000000000001</v>
      </c>
      <c r="K5">
        <f t="shared" si="3"/>
        <v>0.5477584260205842</v>
      </c>
      <c r="L5">
        <f t="shared" si="4"/>
        <v>0.2871919595283825</v>
      </c>
      <c r="M5">
        <v>0.85</v>
      </c>
      <c r="N5">
        <f t="shared" si="5"/>
        <v>0.9185506873973552</v>
      </c>
    </row>
    <row r="6" spans="1:14" ht="12.75">
      <c r="A6" s="1">
        <v>154</v>
      </c>
      <c r="B6">
        <v>0.8</v>
      </c>
      <c r="C6">
        <f t="shared" si="6"/>
        <v>2.5999999999999996</v>
      </c>
      <c r="D6" s="4">
        <f t="shared" si="0"/>
        <v>0.7878787878787878</v>
      </c>
      <c r="E6" s="1">
        <f t="shared" si="1"/>
        <v>0.7990827621351786</v>
      </c>
      <c r="I6" s="4">
        <v>154</v>
      </c>
      <c r="J6">
        <f t="shared" si="2"/>
        <v>0.8816000000000024</v>
      </c>
      <c r="K6">
        <f t="shared" si="3"/>
        <v>0.8110034224354172</v>
      </c>
      <c r="L6">
        <f t="shared" si="4"/>
        <v>0.263244996414833</v>
      </c>
      <c r="M6">
        <v>0.8</v>
      </c>
      <c r="N6">
        <f t="shared" si="5"/>
        <v>0.8438768723203738</v>
      </c>
    </row>
    <row r="7" spans="1:14" ht="12.75">
      <c r="A7" s="1">
        <v>158</v>
      </c>
      <c r="B7">
        <v>0.55</v>
      </c>
      <c r="C7">
        <f t="shared" si="6"/>
        <v>3.1499999999999995</v>
      </c>
      <c r="D7" s="4">
        <f t="shared" si="0"/>
        <v>0.9545454545454545</v>
      </c>
      <c r="E7" s="1">
        <f t="shared" si="1"/>
        <v>1.6906216295848964</v>
      </c>
      <c r="I7" s="4">
        <v>158</v>
      </c>
      <c r="J7">
        <f t="shared" si="2"/>
        <v>1.6432000000000002</v>
      </c>
      <c r="K7">
        <f t="shared" si="3"/>
        <v>0.9498292200499503</v>
      </c>
      <c r="L7">
        <f t="shared" si="4"/>
        <v>0.13882579761453306</v>
      </c>
      <c r="M7">
        <v>0.55</v>
      </c>
      <c r="N7">
        <f t="shared" si="5"/>
        <v>0.4559004847013985</v>
      </c>
    </row>
    <row r="8" spans="1:14" ht="12.75">
      <c r="A8">
        <v>162</v>
      </c>
      <c r="B8">
        <v>0.15</v>
      </c>
      <c r="C8">
        <f t="shared" si="6"/>
        <v>3.2999999999999994</v>
      </c>
      <c r="D8">
        <v>1</v>
      </c>
      <c r="E8" t="e">
        <f t="shared" si="1"/>
        <v>#NUM!</v>
      </c>
      <c r="I8">
        <v>162</v>
      </c>
      <c r="J8">
        <f t="shared" si="2"/>
        <v>2.4048000000000016</v>
      </c>
      <c r="K8">
        <f t="shared" si="3"/>
        <v>0.9919093406183788</v>
      </c>
      <c r="L8">
        <f t="shared" si="4"/>
        <v>0.04208012056842847</v>
      </c>
      <c r="M8">
        <v>0.15</v>
      </c>
      <c r="N8">
        <f t="shared" si="5"/>
        <v>0.1542184399685305</v>
      </c>
    </row>
    <row r="9" spans="1:14" ht="12.75">
      <c r="A9">
        <v>166</v>
      </c>
      <c r="B9">
        <v>0</v>
      </c>
      <c r="C9">
        <f t="shared" si="6"/>
        <v>3.2999999999999994</v>
      </c>
      <c r="D9">
        <v>1</v>
      </c>
      <c r="E9" t="e">
        <f t="shared" si="1"/>
        <v>#NUM!</v>
      </c>
      <c r="I9">
        <v>166</v>
      </c>
      <c r="J9">
        <f t="shared" si="2"/>
        <v>3.1663999999999994</v>
      </c>
      <c r="K9">
        <f t="shared" si="3"/>
        <v>0.9992283079900532</v>
      </c>
      <c r="L9">
        <f t="shared" si="4"/>
        <v>0.0073189673716744785</v>
      </c>
      <c r="M9">
        <v>0</v>
      </c>
      <c r="N9">
        <f t="shared" si="5"/>
        <v>0.04582273595509252</v>
      </c>
    </row>
    <row r="10" ht="12.75">
      <c r="B10" s="2"/>
    </row>
    <row r="12" ht="12.75">
      <c r="K12" s="4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0:E78"/>
  <sheetViews>
    <sheetView zoomScalePageLayoutView="0" workbookViewId="0" topLeftCell="A1">
      <selection activeCell="G77" sqref="G77"/>
    </sheetView>
  </sheetViews>
  <sheetFormatPr defaultColWidth="9.140625" defaultRowHeight="12.75"/>
  <sheetData>
    <row r="70" spans="1:3" ht="12.75">
      <c r="A70" s="2" t="s">
        <v>34</v>
      </c>
      <c r="B70" s="2"/>
      <c r="C70" s="2"/>
    </row>
    <row r="72" spans="1:5" ht="12.75">
      <c r="A72" s="2" t="s">
        <v>20</v>
      </c>
      <c r="B72" s="5">
        <f>-34.107/-0.2352</f>
        <v>145.0127551020408</v>
      </c>
      <c r="D72" t="s">
        <v>27</v>
      </c>
      <c r="E72" s="2"/>
    </row>
    <row r="73" spans="1:5" ht="12.75">
      <c r="A73" s="2" t="s">
        <v>21</v>
      </c>
      <c r="B73" s="5">
        <v>157.87478705281092</v>
      </c>
      <c r="D73" t="s">
        <v>28</v>
      </c>
      <c r="E73" s="2"/>
    </row>
    <row r="74" spans="1:4" ht="12.75">
      <c r="A74" s="2" t="s">
        <v>23</v>
      </c>
      <c r="B74" s="5">
        <f>(B72+B73)/2</f>
        <v>151.44377107742588</v>
      </c>
      <c r="D74" t="s">
        <v>29</v>
      </c>
    </row>
    <row r="75" spans="1:4" ht="12.75">
      <c r="A75" s="2" t="s">
        <v>22</v>
      </c>
      <c r="B75" s="5">
        <f>B73-B72</f>
        <v>12.862031950770103</v>
      </c>
      <c r="D75" t="s">
        <v>30</v>
      </c>
    </row>
    <row r="76" spans="1:4" ht="12.75">
      <c r="A76" s="2" t="s">
        <v>24</v>
      </c>
      <c r="B76" s="5">
        <f>(B73-B72)/2</f>
        <v>6.431015975385051</v>
      </c>
      <c r="D76" t="s">
        <v>31</v>
      </c>
    </row>
    <row r="77" spans="1:4" ht="12.75">
      <c r="A77" s="2" t="s">
        <v>25</v>
      </c>
      <c r="B77" s="6">
        <f>B76/B74</f>
        <v>0.04246471102530314</v>
      </c>
      <c r="D77" t="s">
        <v>32</v>
      </c>
    </row>
    <row r="78" spans="1:4" ht="12.75">
      <c r="A78" s="2" t="s">
        <v>26</v>
      </c>
      <c r="B78" s="5">
        <f>B74-150</f>
        <v>1.443771077425879</v>
      </c>
      <c r="D78" t="s">
        <v>33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@</cp:lastModifiedBy>
  <dcterms:created xsi:type="dcterms:W3CDTF">2007-03-21T12:54:10Z</dcterms:created>
  <dcterms:modified xsi:type="dcterms:W3CDTF">2009-03-13T20:51:09Z</dcterms:modified>
  <cp:category/>
  <cp:version/>
  <cp:contentType/>
  <cp:contentStatus/>
</cp:coreProperties>
</file>