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355" windowHeight="7995"/>
  </bookViews>
  <sheets>
    <sheet name="dados" sheetId="1" r:id="rId1"/>
    <sheet name="maior que" sheetId="2" r:id="rId2"/>
    <sheet name="menor que" sheetId="3" r:id="rId3"/>
    <sheet name="igual" sheetId="5" r:id="rId4"/>
    <sheet name="sumario" sheetId="6" r:id="rId5"/>
  </sheets>
  <calcPr calcId="145621"/>
</workbook>
</file>

<file path=xl/calcChain.xml><?xml version="1.0" encoding="utf-8"?>
<calcChain xmlns="http://schemas.openxmlformats.org/spreadsheetml/2006/main">
  <c r="B5" i="6" l="1"/>
  <c r="B4" i="6"/>
  <c r="B3" i="6"/>
  <c r="B2" i="6"/>
  <c r="B1" i="6"/>
  <c r="B8" i="6"/>
  <c r="B7" i="6"/>
  <c r="C26" i="3"/>
  <c r="C30" i="2"/>
  <c r="L3" i="5"/>
  <c r="L4" i="5"/>
  <c r="L5" i="5"/>
  <c r="L6" i="5"/>
  <c r="L7" i="5"/>
  <c r="L8" i="5"/>
  <c r="L9" i="5"/>
  <c r="L10" i="5"/>
  <c r="L11" i="5"/>
  <c r="L12" i="5"/>
  <c r="L2" i="5"/>
  <c r="J4" i="5"/>
  <c r="J5" i="5"/>
  <c r="J6" i="5"/>
  <c r="J7" i="5"/>
  <c r="J8" i="5"/>
  <c r="J9" i="5"/>
  <c r="J10" i="5"/>
  <c r="J11" i="5"/>
  <c r="J12" i="5"/>
  <c r="J3" i="5"/>
  <c r="J2" i="5"/>
  <c r="I3" i="5"/>
  <c r="I4" i="5"/>
  <c r="I5" i="5"/>
  <c r="I6" i="5"/>
  <c r="I7" i="5"/>
  <c r="I8" i="5"/>
  <c r="I9" i="5"/>
  <c r="I10" i="5"/>
  <c r="I11" i="5"/>
  <c r="I12" i="5"/>
  <c r="I2" i="5"/>
  <c r="H3" i="5"/>
  <c r="H4" i="5"/>
  <c r="H5" i="5"/>
  <c r="H6" i="5"/>
  <c r="H7" i="5"/>
  <c r="H8" i="5"/>
  <c r="H9" i="5"/>
  <c r="H10" i="5"/>
  <c r="H11" i="5"/>
  <c r="H12" i="5"/>
  <c r="H2" i="5"/>
  <c r="E3" i="5"/>
  <c r="E4" i="5"/>
  <c r="E5" i="5"/>
  <c r="E6" i="5"/>
  <c r="E7" i="5"/>
  <c r="E8" i="5"/>
  <c r="E9" i="5"/>
  <c r="E10" i="5"/>
  <c r="E11" i="5"/>
  <c r="E12" i="5"/>
  <c r="E2" i="5"/>
  <c r="D3" i="5"/>
  <c r="D4" i="5"/>
  <c r="D5" i="5"/>
  <c r="D6" i="5"/>
  <c r="D7" i="5"/>
  <c r="D8" i="5"/>
  <c r="D9" i="5"/>
  <c r="D10" i="5"/>
  <c r="D11" i="5"/>
  <c r="D12" i="5"/>
  <c r="D2" i="5"/>
  <c r="C5" i="5"/>
  <c r="C6" i="5"/>
  <c r="C7" i="5" s="1"/>
  <c r="C8" i="5" s="1"/>
  <c r="C9" i="5" s="1"/>
  <c r="C10" i="5" s="1"/>
  <c r="C11" i="5" s="1"/>
  <c r="C12" i="5" s="1"/>
  <c r="C4" i="5"/>
  <c r="C3" i="5"/>
  <c r="C2" i="5"/>
  <c r="J3" i="3"/>
  <c r="J4" i="3"/>
  <c r="J5" i="3"/>
  <c r="J6" i="3"/>
  <c r="J7" i="3"/>
  <c r="J8" i="3"/>
  <c r="J9" i="3"/>
  <c r="J10" i="3"/>
  <c r="J11" i="3"/>
  <c r="J12" i="3"/>
  <c r="J2" i="3"/>
  <c r="I3" i="3"/>
  <c r="I4" i="3"/>
  <c r="I5" i="3"/>
  <c r="I6" i="3"/>
  <c r="I7" i="3"/>
  <c r="I8" i="3"/>
  <c r="I9" i="3"/>
  <c r="I10" i="3"/>
  <c r="I11" i="3"/>
  <c r="I12" i="3"/>
  <c r="I2" i="3"/>
  <c r="C3" i="3"/>
  <c r="C4" i="3"/>
  <c r="C5" i="3"/>
  <c r="C6" i="3"/>
  <c r="C7" i="3"/>
  <c r="C8" i="3"/>
  <c r="C9" i="3"/>
  <c r="C10" i="3"/>
  <c r="C11" i="3"/>
  <c r="C12" i="3"/>
  <c r="C2" i="3"/>
  <c r="J3" i="2"/>
  <c r="J4" i="2"/>
  <c r="J6" i="2"/>
  <c r="J7" i="2"/>
  <c r="J8" i="2"/>
  <c r="J10" i="2"/>
  <c r="J11" i="2"/>
  <c r="J12" i="2"/>
  <c r="I3" i="2"/>
  <c r="I4" i="2"/>
  <c r="I5" i="2"/>
  <c r="J5" i="2" s="1"/>
  <c r="I6" i="2"/>
  <c r="I7" i="2"/>
  <c r="I8" i="2"/>
  <c r="I9" i="2"/>
  <c r="J9" i="2" s="1"/>
  <c r="I10" i="2"/>
  <c r="I11" i="2"/>
  <c r="I12" i="2"/>
  <c r="I2" i="2"/>
  <c r="J2" i="2" s="1"/>
  <c r="C3" i="2"/>
  <c r="C4" i="2"/>
  <c r="C5" i="2"/>
  <c r="C6" i="2"/>
  <c r="C7" i="2"/>
  <c r="C8" i="2"/>
  <c r="C9" i="2"/>
  <c r="C10" i="2"/>
  <c r="C11" i="2"/>
  <c r="C12" i="2"/>
  <c r="C2" i="2"/>
  <c r="C38" i="1"/>
  <c r="D38" i="1"/>
  <c r="E38" i="1"/>
  <c r="F38" i="1"/>
  <c r="G38" i="1"/>
  <c r="H38" i="1"/>
  <c r="I38" i="1"/>
  <c r="J38" i="1"/>
  <c r="K38" i="1"/>
  <c r="L38" i="1"/>
  <c r="B38" i="1"/>
  <c r="C37" i="1"/>
  <c r="D37" i="1"/>
  <c r="E37" i="1"/>
  <c r="F37" i="1"/>
  <c r="G37" i="1"/>
  <c r="H37" i="1"/>
  <c r="I37" i="1"/>
  <c r="J37" i="1"/>
  <c r="K37" i="1"/>
  <c r="L37" i="1"/>
  <c r="B37" i="1"/>
  <c r="C36" i="1"/>
  <c r="D36" i="1"/>
  <c r="E36" i="1"/>
  <c r="F36" i="1"/>
  <c r="G36" i="1"/>
  <c r="H36" i="1"/>
  <c r="I36" i="1"/>
  <c r="J36" i="1"/>
  <c r="K36" i="1"/>
  <c r="L36" i="1"/>
  <c r="B36" i="1"/>
  <c r="C35" i="1"/>
  <c r="D35" i="1"/>
  <c r="E35" i="1"/>
  <c r="F35" i="1"/>
  <c r="G35" i="1"/>
  <c r="H35" i="1"/>
  <c r="I35" i="1"/>
  <c r="J35" i="1"/>
  <c r="K35" i="1"/>
  <c r="L35" i="1"/>
  <c r="B35" i="1"/>
  <c r="C32" i="1"/>
  <c r="D32" i="1"/>
  <c r="E32" i="1"/>
  <c r="F32" i="1"/>
  <c r="G32" i="1"/>
  <c r="H32" i="1"/>
  <c r="I32" i="1"/>
  <c r="J32" i="1"/>
  <c r="K32" i="1"/>
  <c r="L32" i="1"/>
  <c r="B32" i="1"/>
  <c r="C27" i="1"/>
  <c r="D27" i="1"/>
  <c r="E27" i="1"/>
  <c r="F27" i="1"/>
  <c r="G27" i="1"/>
  <c r="H27" i="1"/>
  <c r="I27" i="1"/>
  <c r="J27" i="1"/>
  <c r="K27" i="1"/>
  <c r="L27" i="1"/>
  <c r="B27" i="1"/>
  <c r="C26" i="1"/>
  <c r="D26" i="1"/>
  <c r="E26" i="1"/>
  <c r="F26" i="1"/>
  <c r="G26" i="1"/>
  <c r="H26" i="1"/>
  <c r="I26" i="1"/>
  <c r="J26" i="1"/>
  <c r="K26" i="1"/>
  <c r="L26" i="1"/>
  <c r="B26" i="1"/>
  <c r="C25" i="1"/>
  <c r="D25" i="1"/>
  <c r="E25" i="1"/>
  <c r="F25" i="1"/>
  <c r="G25" i="1"/>
  <c r="H25" i="1"/>
  <c r="I25" i="1"/>
  <c r="J25" i="1"/>
  <c r="K25" i="1"/>
  <c r="L25" i="1"/>
  <c r="B25" i="1"/>
  <c r="C24" i="1"/>
  <c r="D24" i="1"/>
  <c r="E24" i="1"/>
  <c r="F24" i="1"/>
  <c r="G24" i="1"/>
  <c r="H24" i="1"/>
  <c r="I24" i="1"/>
  <c r="J24" i="1"/>
  <c r="K24" i="1"/>
  <c r="L24" i="1"/>
  <c r="B24" i="1"/>
</calcChain>
</file>

<file path=xl/sharedStrings.xml><?xml version="1.0" encoding="utf-8"?>
<sst xmlns="http://schemas.openxmlformats.org/spreadsheetml/2006/main" count="229" uniqueCount="30">
  <si>
    <t>-</t>
  </si>
  <si>
    <t>+</t>
  </si>
  <si>
    <t>=</t>
  </si>
  <si>
    <t>Soma</t>
  </si>
  <si>
    <t>Taxa</t>
  </si>
  <si>
    <t>estímulo</t>
  </si>
  <si>
    <t>prob (+)</t>
  </si>
  <si>
    <t>z (+)</t>
  </si>
  <si>
    <t>z(+r)</t>
  </si>
  <si>
    <t>p(r+)</t>
  </si>
  <si>
    <t>prob (-)</t>
  </si>
  <si>
    <t>z (-)</t>
  </si>
  <si>
    <t>z(-r)</t>
  </si>
  <si>
    <t>p(r-)</t>
  </si>
  <si>
    <t>estímulos</t>
  </si>
  <si>
    <t>freq</t>
  </si>
  <si>
    <t>FA</t>
  </si>
  <si>
    <t>FAR</t>
  </si>
  <si>
    <t>z(=)</t>
  </si>
  <si>
    <t>z</t>
  </si>
  <si>
    <t>pa</t>
  </si>
  <si>
    <t>p(=r)</t>
  </si>
  <si>
    <t>p(=rajust)</t>
  </si>
  <si>
    <t>PLS</t>
  </si>
  <si>
    <t>PLI</t>
  </si>
  <si>
    <t>LD</t>
  </si>
  <si>
    <t>PIS</t>
  </si>
  <si>
    <t>EC</t>
  </si>
  <si>
    <t>K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</si>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</sst>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9" fillId="5" borderId="4" xfId="9"/>
    <xf numFmtId="0" fontId="12" fillId="0" borderId="6" xfId="12"/>
    <xf numFmtId="0" fontId="8" fillId="4" borderId="0" xfId="8"/>
    <xf numFmtId="0" fontId="8" fillId="4" borderId="0" xfId="8" applyBorder="1"/>
    <xf numFmtId="0" fontId="12" fillId="5" borderId="6" xfId="12" applyFill="1"/>
    <xf numFmtId="0" fontId="6" fillId="2" borderId="0" xfId="6" applyBorder="1"/>
    <xf numFmtId="0" fontId="6" fillId="2" borderId="0" xfId="6"/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1956977252843397"/>
                  <c:y val="-0.12576261300670749"/>
                </c:manualLayout>
              </c:layout>
              <c:numFmt formatCode="General" sourceLinked="0"/>
            </c:trendlineLbl>
          </c:trendline>
          <c:xVal>
            <c:numRef>
              <c:f>'maior que'!$A$9:$A$11</c:f>
              <c:numCache>
                <c:formatCode>General</c:formatCode>
                <c:ptCount val="3"/>
                <c:pt idx="0">
                  <c:v>106</c:v>
                </c:pt>
                <c:pt idx="1">
                  <c:v>109</c:v>
                </c:pt>
                <c:pt idx="2">
                  <c:v>112</c:v>
                </c:pt>
              </c:numCache>
            </c:numRef>
          </c:xVal>
          <c:yVal>
            <c:numRef>
              <c:f>'maior que'!$C$9:$C$11</c:f>
              <c:numCache>
                <c:formatCode>General</c:formatCode>
                <c:ptCount val="3"/>
                <c:pt idx="0">
                  <c:v>-0.84162123357291452</c:v>
                </c:pt>
                <c:pt idx="1">
                  <c:v>0.84162123357291474</c:v>
                </c:pt>
                <c:pt idx="2">
                  <c:v>0.25334710313579978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45120"/>
        <c:axId val="118445696"/>
      </c:scatterChart>
      <c:valAx>
        <c:axId val="11844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45696"/>
        <c:crosses val="autoZero"/>
        <c:crossBetween val="midCat"/>
      </c:valAx>
      <c:valAx>
        <c:axId val="1184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451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128608923886E-2"/>
          <c:y val="7.4548702245552628E-2"/>
          <c:w val="0.69877493438320215"/>
          <c:h val="0.8326195683872849"/>
        </c:manualLayout>
      </c:layout>
      <c:scatterChart>
        <c:scatterStyle val="lineMarker"/>
        <c:varyColors val="0"/>
        <c:ser>
          <c:idx val="1"/>
          <c:order val="1"/>
          <c:xVal>
            <c:numRef>
              <c:f>'maior que'!$H$2:$H$12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'maior que'!$J$2:$J$12</c:f>
              <c:numCache>
                <c:formatCode>General</c:formatCode>
                <c:ptCount val="11"/>
                <c:pt idx="0">
                  <c:v>8.7543740730933895E-6</c:v>
                </c:pt>
                <c:pt idx="1">
                  <c:v>8.9481043075510992E-5</c:v>
                </c:pt>
                <c:pt idx="2">
                  <c:v>6.8833093611094084E-4</c:v>
                </c:pt>
                <c:pt idx="3">
                  <c:v>4.0008270948635486E-3</c:v>
                </c:pt>
                <c:pt idx="4">
                  <c:v>1.7667427306459201E-2</c:v>
                </c:pt>
                <c:pt idx="5">
                  <c:v>5.9735242706085871E-2</c:v>
                </c:pt>
                <c:pt idx="6">
                  <c:v>0.15636745081354389</c:v>
                </c:pt>
                <c:pt idx="7">
                  <c:v>0.32204066022430688</c:v>
                </c:pt>
                <c:pt idx="8">
                  <c:v>0.53406805226363663</c:v>
                </c:pt>
                <c:pt idx="9">
                  <c:v>0.73663317850737065</c:v>
                </c:pt>
                <c:pt idx="10">
                  <c:v>0.88109929477380988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'maior que'!$A$2:$A$12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'maior que'!$B$2:$B$12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0.8</c:v>
                </c:pt>
                <c:pt idx="9">
                  <c:v>0.6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47424"/>
        <c:axId val="123502592"/>
      </c:scatterChart>
      <c:valAx>
        <c:axId val="118447424"/>
        <c:scaling>
          <c:orientation val="minMax"/>
          <c:max val="115"/>
          <c:min val="85"/>
        </c:scaling>
        <c:delete val="0"/>
        <c:axPos val="b"/>
        <c:numFmt formatCode="General" sourceLinked="1"/>
        <c:majorTickMark val="out"/>
        <c:minorTickMark val="none"/>
        <c:tickLblPos val="nextTo"/>
        <c:crossAx val="123502592"/>
        <c:crosses val="autoZero"/>
        <c:crossBetween val="midCat"/>
      </c:valAx>
      <c:valAx>
        <c:axId val="123502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47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2329620187904032"/>
                  <c:y val="-0.68091183139067968"/>
                </c:manualLayout>
              </c:layout>
              <c:numFmt formatCode="General" sourceLinked="0"/>
            </c:trendlineLbl>
          </c:trendline>
          <c:xVal>
            <c:numRef>
              <c:f>'menor que'!$A$3:$A$8</c:f>
              <c:numCache>
                <c:formatCode>General</c:formatCode>
                <c:ptCount val="6"/>
                <c:pt idx="0">
                  <c:v>88</c:v>
                </c:pt>
                <c:pt idx="1">
                  <c:v>91</c:v>
                </c:pt>
                <c:pt idx="2">
                  <c:v>94</c:v>
                </c:pt>
                <c:pt idx="3">
                  <c:v>97</c:v>
                </c:pt>
                <c:pt idx="4">
                  <c:v>100</c:v>
                </c:pt>
                <c:pt idx="5">
                  <c:v>103</c:v>
                </c:pt>
              </c:numCache>
            </c:numRef>
          </c:xVal>
          <c:yVal>
            <c:numRef>
              <c:f>'menor que'!$C$3:$C$8</c:f>
              <c:numCache>
                <c:formatCode>General</c:formatCode>
                <c:ptCount val="6"/>
                <c:pt idx="0">
                  <c:v>1.6448536269514715</c:v>
                </c:pt>
                <c:pt idx="1">
                  <c:v>1.0364333894937898</c:v>
                </c:pt>
                <c:pt idx="2">
                  <c:v>0.52440051270804078</c:v>
                </c:pt>
                <c:pt idx="3">
                  <c:v>0.84162123357291474</c:v>
                </c:pt>
                <c:pt idx="4">
                  <c:v>0.12566134685507416</c:v>
                </c:pt>
                <c:pt idx="5">
                  <c:v>-0.84162123357291452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06048"/>
        <c:axId val="123507200"/>
      </c:scatterChart>
      <c:valAx>
        <c:axId val="12350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507200"/>
        <c:crosses val="autoZero"/>
        <c:crossBetween val="midCat"/>
      </c:valAx>
      <c:valAx>
        <c:axId val="123507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506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xVal>
            <c:numRef>
              <c:f>'menor que'!$H$2:$H$12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'menor que'!$J$2:$J$12</c:f>
              <c:numCache>
                <c:formatCode>General</c:formatCode>
                <c:ptCount val="11"/>
                <c:pt idx="0">
                  <c:v>0.97932483713392993</c:v>
                </c:pt>
                <c:pt idx="1">
                  <c:v>0.94693121921580103</c:v>
                </c:pt>
                <c:pt idx="2">
                  <c:v>0.88329093749097098</c:v>
                </c:pt>
                <c:pt idx="3">
                  <c:v>0.77857813573160262</c:v>
                </c:pt>
                <c:pt idx="4">
                  <c:v>0.63427599766094311</c:v>
                </c:pt>
                <c:pt idx="5">
                  <c:v>0.46772097625305853</c:v>
                </c:pt>
                <c:pt idx="6">
                  <c:v>0.30670918516155632</c:v>
                </c:pt>
                <c:pt idx="7">
                  <c:v>0.17634091390863793</c:v>
                </c:pt>
                <c:pt idx="8">
                  <c:v>8.7932013464764897E-2</c:v>
                </c:pt>
                <c:pt idx="9">
                  <c:v>3.7718354251939597E-2</c:v>
                </c:pt>
                <c:pt idx="10">
                  <c:v>1.3832654234480515E-2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'menor que'!$A$2:$A$12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'menor que'!$B$2:$B$12</c:f>
              <c:numCache>
                <c:formatCode>General</c:formatCode>
                <c:ptCount val="11"/>
                <c:pt idx="0">
                  <c:v>1</c:v>
                </c:pt>
                <c:pt idx="1">
                  <c:v>0.95</c:v>
                </c:pt>
                <c:pt idx="2">
                  <c:v>0.85</c:v>
                </c:pt>
                <c:pt idx="3">
                  <c:v>0.7</c:v>
                </c:pt>
                <c:pt idx="4">
                  <c:v>0.8</c:v>
                </c:pt>
                <c:pt idx="5">
                  <c:v>0.55000000000000004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74336"/>
        <c:axId val="125174912"/>
      </c:scatterChart>
      <c:valAx>
        <c:axId val="125174336"/>
        <c:scaling>
          <c:orientation val="minMax"/>
          <c:max val="115"/>
          <c:min val="85"/>
        </c:scaling>
        <c:delete val="0"/>
        <c:axPos val="b"/>
        <c:numFmt formatCode="General" sourceLinked="1"/>
        <c:majorTickMark val="out"/>
        <c:minorTickMark val="none"/>
        <c:tickLblPos val="nextTo"/>
        <c:crossAx val="125174912"/>
        <c:crosses val="autoZero"/>
        <c:crossBetween val="midCat"/>
      </c:valAx>
      <c:valAx>
        <c:axId val="12517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1743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60303637418858569"/>
                  <c:y val="-0.15459899298047317"/>
                </c:manualLayout>
              </c:layout>
              <c:numFmt formatCode="General" sourceLinked="0"/>
            </c:trendlineLbl>
          </c:trendline>
          <c:xVal>
            <c:numRef>
              <c:f>igual!$A$3:$A$10</c:f>
              <c:numCache>
                <c:formatCode>General</c:formatCode>
                <c:ptCount val="8"/>
                <c:pt idx="0">
                  <c:v>88</c:v>
                </c:pt>
                <c:pt idx="1">
                  <c:v>91</c:v>
                </c:pt>
                <c:pt idx="2">
                  <c:v>94</c:v>
                </c:pt>
                <c:pt idx="3">
                  <c:v>97</c:v>
                </c:pt>
                <c:pt idx="4">
                  <c:v>100</c:v>
                </c:pt>
                <c:pt idx="5">
                  <c:v>103</c:v>
                </c:pt>
                <c:pt idx="6">
                  <c:v>106</c:v>
                </c:pt>
                <c:pt idx="7">
                  <c:v>109</c:v>
                </c:pt>
              </c:numCache>
            </c:numRef>
          </c:xVal>
          <c:yVal>
            <c:numRef>
              <c:f>igual!$E$3:$E$10</c:f>
              <c:numCache>
                <c:formatCode>General</c:formatCode>
                <c:ptCount val="8"/>
                <c:pt idx="0">
                  <c:v>-2.172065188377434</c:v>
                </c:pt>
                <c:pt idx="1">
                  <c:v>-1.5572843681885629</c:v>
                </c:pt>
                <c:pt idx="2">
                  <c:v>-1.0396394042814552</c:v>
                </c:pt>
                <c:pt idx="3">
                  <c:v>-0.81005172550875171</c:v>
                </c:pt>
                <c:pt idx="4">
                  <c:v>-0.40351804284106363</c:v>
                </c:pt>
                <c:pt idx="5">
                  <c:v>0.20724196473909628</c:v>
                </c:pt>
                <c:pt idx="6">
                  <c:v>0.91878325014853468</c:v>
                </c:pt>
                <c:pt idx="7">
                  <c:v>1.1779765121444501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76640"/>
        <c:axId val="125177216"/>
      </c:scatterChart>
      <c:valAx>
        <c:axId val="12517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177216"/>
        <c:crosses val="autoZero"/>
        <c:crossBetween val="midCat"/>
      </c:valAx>
      <c:valAx>
        <c:axId val="1251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176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igual!$K$1</c:f>
              <c:strCache>
                <c:ptCount val="1"/>
                <c:pt idx="0">
                  <c:v>freq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2621781946976584"/>
                  <c:y val="-0.24475019050283403"/>
                </c:manualLayout>
              </c:layout>
              <c:numFmt formatCode="General" sourceLinked="0"/>
            </c:trendlineLbl>
          </c:trendline>
          <c:xVal>
            <c:numRef>
              <c:f>igual!$J$2:$J$12</c:f>
              <c:numCache>
                <c:formatCode>General</c:formatCode>
                <c:ptCount val="11"/>
                <c:pt idx="0">
                  <c:v>4.5937129975492357E-3</c:v>
                </c:pt>
                <c:pt idx="1">
                  <c:v>1.2025145458985918E-2</c:v>
                </c:pt>
                <c:pt idx="2">
                  <c:v>3.2505882980013931E-2</c:v>
                </c:pt>
                <c:pt idx="3">
                  <c:v>7.0353313500874148E-2</c:v>
                </c:pt>
                <c:pt idx="4">
                  <c:v>0.121923894456101</c:v>
                </c:pt>
                <c:pt idx="5">
                  <c:v>0.16919876077045914</c:v>
                </c:pt>
                <c:pt idx="6">
                  <c:v>0.18802827996272276</c:v>
                </c:pt>
                <c:pt idx="7">
                  <c:v>0.16732899931811995</c:v>
                </c:pt>
                <c:pt idx="8">
                  <c:v>0.11924397248677499</c:v>
                </c:pt>
                <c:pt idx="9">
                  <c:v>6.8046348539878121E-2</c:v>
                </c:pt>
                <c:pt idx="10">
                  <c:v>3.1092350259795176E-2</c:v>
                </c:pt>
              </c:numCache>
            </c:numRef>
          </c:xVal>
          <c:yVal>
            <c:numRef>
              <c:f>igual!$K$2:$K$12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0.2</c:v>
                </c:pt>
                <c:pt idx="5">
                  <c:v>0.45</c:v>
                </c:pt>
                <c:pt idx="6">
                  <c:v>0.8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179520"/>
        <c:axId val="125180096"/>
      </c:scatterChart>
      <c:valAx>
        <c:axId val="1251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180096"/>
        <c:crosses val="autoZero"/>
        <c:crossBetween val="midCat"/>
      </c:valAx>
      <c:valAx>
        <c:axId val="12518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179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xVal>
            <c:numRef>
              <c:f>igual!$G$2:$G$12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igual!$L$2:$L$12</c:f>
              <c:numCache>
                <c:formatCode>General</c:formatCode>
                <c:ptCount val="11"/>
                <c:pt idx="0">
                  <c:v>-4.1004751400092639E-3</c:v>
                </c:pt>
                <c:pt idx="1">
                  <c:v>2.2915011287051507E-2</c:v>
                </c:pt>
                <c:pt idx="2">
                  <c:v>9.7368636397244648E-2</c:v>
                </c:pt>
                <c:pt idx="3">
                  <c:v>0.2349554005697278</c:v>
                </c:pt>
                <c:pt idx="4">
                  <c:v>0.42242993351626396</c:v>
                </c:pt>
                <c:pt idx="5">
                  <c:v>0.59428825502885008</c:v>
                </c:pt>
                <c:pt idx="6">
                  <c:v>0.66273920614848603</c:v>
                </c:pt>
                <c:pt idx="7">
                  <c:v>0.58749111122116138</c:v>
                </c:pt>
                <c:pt idx="8">
                  <c:v>0.41268761318117314</c:v>
                </c:pt>
                <c:pt idx="9">
                  <c:v>0.22656889084701892</c:v>
                </c:pt>
                <c:pt idx="10">
                  <c:v>9.2230020899433399E-2</c:v>
                </c:pt>
              </c:numCache>
            </c:numRef>
          </c:yVal>
          <c:smooth val="0"/>
        </c:ser>
        <c:ser>
          <c:idx val="0"/>
          <c:order val="0"/>
          <c:spPr>
            <a:ln w="28575">
              <a:noFill/>
            </a:ln>
          </c:spPr>
          <c:xVal>
            <c:numRef>
              <c:f>igual!$A$2:$A$12</c:f>
              <c:numCache>
                <c:formatCode>General</c:formatCode>
                <c:ptCount val="11"/>
                <c:pt idx="0">
                  <c:v>85</c:v>
                </c:pt>
                <c:pt idx="1">
                  <c:v>88</c:v>
                </c:pt>
                <c:pt idx="2">
                  <c:v>91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103</c:v>
                </c:pt>
                <c:pt idx="7">
                  <c:v>106</c:v>
                </c:pt>
                <c:pt idx="8">
                  <c:v>109</c:v>
                </c:pt>
                <c:pt idx="9">
                  <c:v>112</c:v>
                </c:pt>
                <c:pt idx="10">
                  <c:v>115</c:v>
                </c:pt>
              </c:numCache>
            </c:numRef>
          </c:xVal>
          <c:yVal>
            <c:numRef>
              <c:f>igual!$B$2:$B$12</c:f>
              <c:numCache>
                <c:formatCode>General</c:formatCode>
                <c:ptCount val="11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0.2</c:v>
                </c:pt>
                <c:pt idx="5">
                  <c:v>0.45</c:v>
                </c:pt>
                <c:pt idx="6">
                  <c:v>0.8</c:v>
                </c:pt>
                <c:pt idx="7">
                  <c:v>0.8</c:v>
                </c:pt>
                <c:pt idx="8">
                  <c:v>0.2</c:v>
                </c:pt>
                <c:pt idx="9">
                  <c:v>0.4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69760"/>
        <c:axId val="129270336"/>
      </c:scatterChart>
      <c:valAx>
        <c:axId val="129269760"/>
        <c:scaling>
          <c:orientation val="minMax"/>
          <c:max val="115"/>
          <c:min val="85"/>
        </c:scaling>
        <c:delete val="0"/>
        <c:axPos val="b"/>
        <c:numFmt formatCode="General" sourceLinked="1"/>
        <c:majorTickMark val="out"/>
        <c:minorTickMark val="none"/>
        <c:tickLblPos val="nextTo"/>
        <c:crossAx val="129270336"/>
        <c:crosses val="autoZero"/>
        <c:crossBetween val="midCat"/>
      </c:valAx>
      <c:valAx>
        <c:axId val="12927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2697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13</xdr:row>
      <xdr:rowOff>33337</xdr:rowOff>
    </xdr:from>
    <xdr:to>
      <xdr:col>6</xdr:col>
      <xdr:colOff>571500</xdr:colOff>
      <xdr:row>27</xdr:row>
      <xdr:rowOff>109537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176212</xdr:colOff>
      <xdr:row>13</xdr:row>
      <xdr:rowOff>61912</xdr:rowOff>
    </xdr:from>
    <xdr:to>
      <xdr:col>14</xdr:col>
      <xdr:colOff>290512</xdr:colOff>
      <xdr:row>27</xdr:row>
      <xdr:rowOff>138112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13</xdr:row>
      <xdr:rowOff>157163</xdr:rowOff>
    </xdr:from>
    <xdr:to>
      <xdr:col>5</xdr:col>
      <xdr:colOff>352425</xdr:colOff>
      <xdr:row>24</xdr:row>
      <xdr:rowOff>19051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471487</xdr:colOff>
      <xdr:row>12</xdr:row>
      <xdr:rowOff>33336</xdr:rowOff>
    </xdr:from>
    <xdr:to>
      <xdr:col>12</xdr:col>
      <xdr:colOff>409575</xdr:colOff>
      <xdr:row>24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338137</xdr:colOff>
      <xdr:row>12</xdr:row>
      <xdr:rowOff>176212</xdr:rowOff>
    </xdr:from>
    <xdr:to>
      <xdr:col>4</xdr:col>
      <xdr:colOff>361950</xdr:colOff>
      <xdr:row>20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147636</xdr:colOff>
      <xdr:row>17</xdr:row>
      <xdr:rowOff>61912</xdr:rowOff>
    </xdr:from>
    <xdr:to>
      <xdr:col>4</xdr:col>
      <xdr:colOff>380999</xdr:colOff>
      <xdr:row>25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442912</xdr:colOff>
      <xdr:row>12</xdr:row>
      <xdr:rowOff>61912</xdr:rowOff>
    </xdr:from>
    <xdr:to>
      <xdr:col>13</xdr:col>
      <xdr:colOff>138112</xdr:colOff>
      <xdr:row>26</xdr:row>
      <xdr:rowOff>138112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RowHeight="15" x14ac:dyDescent="0.25"/>
  <sheetData>
    <row r="1" spans="2:12" x14ac:dyDescent="0.25">
      <c r="B1" s="1">
        <v>85</v>
      </c>
      <c r="C1" s="1">
        <v>88</v>
      </c>
      <c r="D1" s="1">
        <v>91</v>
      </c>
      <c r="E1" s="1">
        <v>94</v>
      </c>
      <c r="F1" s="1">
        <v>97</v>
      </c>
      <c r="G1" s="1">
        <v>100</v>
      </c>
      <c r="H1" s="1">
        <v>103</v>
      </c>
      <c r="I1" s="1">
        <v>106</v>
      </c>
      <c r="J1" s="1">
        <v>109</v>
      </c>
      <c r="K1" s="1">
        <v>112</v>
      </c>
      <c r="L1" s="1">
        <v>115</v>
      </c>
    </row>
    <row r="2" spans="2:12" x14ac:dyDescent="0.25">
      <c r="B2" s="1" t="s">
        <v>0</v>
      </c>
      <c r="C2" s="1" t="s">
        <v>0</v>
      </c>
      <c r="D2" s="1" t="s">
        <v>0</v>
      </c>
      <c r="E2" s="1" t="s">
        <v>1</v>
      </c>
      <c r="F2" s="1" t="s">
        <v>0</v>
      </c>
      <c r="G2" s="1" t="s">
        <v>1</v>
      </c>
      <c r="H2" s="1">
        <v>1</v>
      </c>
      <c r="I2" s="1" t="s">
        <v>0</v>
      </c>
      <c r="J2" s="1" t="s">
        <v>1</v>
      </c>
      <c r="K2" s="1" t="s">
        <v>1</v>
      </c>
      <c r="L2" s="1" t="s">
        <v>1</v>
      </c>
    </row>
    <row r="3" spans="2:12" x14ac:dyDescent="0.25"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1</v>
      </c>
      <c r="K3" s="1" t="s">
        <v>0</v>
      </c>
      <c r="L3" s="1" t="s">
        <v>1</v>
      </c>
    </row>
    <row r="4" spans="2:12" x14ac:dyDescent="0.25"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1</v>
      </c>
      <c r="J4" s="1" t="s">
        <v>1</v>
      </c>
      <c r="K4" s="1">
        <v>1</v>
      </c>
      <c r="L4" s="1" t="s">
        <v>1</v>
      </c>
    </row>
    <row r="5" spans="2:12" x14ac:dyDescent="0.25"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>
        <v>1</v>
      </c>
      <c r="I5" s="1" t="s">
        <v>0</v>
      </c>
      <c r="J5" s="1" t="s">
        <v>1</v>
      </c>
      <c r="K5" s="1" t="s">
        <v>1</v>
      </c>
      <c r="L5" s="1" t="s">
        <v>1</v>
      </c>
    </row>
    <row r="6" spans="2:12" x14ac:dyDescent="0.25">
      <c r="B6" s="1" t="s">
        <v>0</v>
      </c>
      <c r="C6" s="1" t="s">
        <v>0</v>
      </c>
      <c r="D6" s="1" t="s">
        <v>0</v>
      </c>
      <c r="E6" s="1">
        <v>1</v>
      </c>
      <c r="F6" s="1" t="s">
        <v>0</v>
      </c>
      <c r="G6" s="1" t="s">
        <v>0</v>
      </c>
      <c r="H6" s="1">
        <v>1</v>
      </c>
      <c r="I6" s="1">
        <v>1</v>
      </c>
      <c r="J6" s="1" t="s">
        <v>1</v>
      </c>
      <c r="K6" s="1" t="s">
        <v>1</v>
      </c>
      <c r="L6" s="1" t="s">
        <v>1</v>
      </c>
    </row>
    <row r="7" spans="2:12" x14ac:dyDescent="0.25"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1" t="s">
        <v>0</v>
      </c>
      <c r="H7" s="1" t="s">
        <v>0</v>
      </c>
      <c r="I7" s="1" t="s">
        <v>1</v>
      </c>
      <c r="J7" s="1" t="s">
        <v>1</v>
      </c>
      <c r="K7" s="1" t="s">
        <v>1</v>
      </c>
      <c r="L7" s="1" t="s">
        <v>1</v>
      </c>
    </row>
    <row r="8" spans="2:12" x14ac:dyDescent="0.25"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1</v>
      </c>
      <c r="J8" s="1" t="s">
        <v>1</v>
      </c>
      <c r="K8" s="1" t="s">
        <v>0</v>
      </c>
      <c r="L8" s="1" t="s">
        <v>1</v>
      </c>
    </row>
    <row r="9" spans="2:12" x14ac:dyDescent="0.25"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>
        <v>1</v>
      </c>
      <c r="H9" s="1" t="s">
        <v>1</v>
      </c>
      <c r="I9" s="1">
        <v>1</v>
      </c>
      <c r="J9" s="1" t="s">
        <v>1</v>
      </c>
      <c r="K9" s="1" t="s">
        <v>1</v>
      </c>
      <c r="L9" s="1" t="s">
        <v>1</v>
      </c>
    </row>
    <row r="10" spans="2:12" x14ac:dyDescent="0.25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1" t="s">
        <v>0</v>
      </c>
      <c r="H10" s="1" t="s">
        <v>0</v>
      </c>
      <c r="I10" s="1">
        <v>1</v>
      </c>
      <c r="J10" s="1" t="s">
        <v>1</v>
      </c>
      <c r="K10" s="1" t="s">
        <v>1</v>
      </c>
      <c r="L10" s="1" t="s">
        <v>1</v>
      </c>
    </row>
    <row r="11" spans="2:12" x14ac:dyDescent="0.25">
      <c r="B11" s="1" t="s">
        <v>0</v>
      </c>
      <c r="C11" s="1" t="s">
        <v>0</v>
      </c>
      <c r="D11" s="1" t="s">
        <v>0</v>
      </c>
      <c r="E11" s="1" t="s">
        <v>0</v>
      </c>
      <c r="F11" s="1">
        <v>1</v>
      </c>
      <c r="G11" s="1" t="s">
        <v>0</v>
      </c>
      <c r="H11" s="1" t="s">
        <v>1</v>
      </c>
      <c r="I11" s="1" t="s">
        <v>1</v>
      </c>
      <c r="J11" s="1" t="s">
        <v>1</v>
      </c>
      <c r="K11" s="1" t="s">
        <v>1</v>
      </c>
      <c r="L11" s="1" t="s">
        <v>1</v>
      </c>
    </row>
    <row r="12" spans="2:12" x14ac:dyDescent="0.25">
      <c r="B12" s="1" t="s">
        <v>0</v>
      </c>
      <c r="C12" s="1" t="s">
        <v>0</v>
      </c>
      <c r="D12" s="1" t="s">
        <v>0</v>
      </c>
      <c r="E12" s="1" t="s">
        <v>0</v>
      </c>
      <c r="F12" s="1">
        <v>1</v>
      </c>
      <c r="G12" s="1" t="s">
        <v>0</v>
      </c>
      <c r="H12" s="1" t="s">
        <v>0</v>
      </c>
      <c r="I12" s="1">
        <v>1</v>
      </c>
      <c r="J12" s="1" t="s">
        <v>1</v>
      </c>
      <c r="K12" s="1">
        <v>1</v>
      </c>
      <c r="L12" s="1" t="s">
        <v>1</v>
      </c>
    </row>
    <row r="13" spans="2:12" x14ac:dyDescent="0.25">
      <c r="B13" s="1" t="s">
        <v>0</v>
      </c>
      <c r="C13" s="1" t="s">
        <v>0</v>
      </c>
      <c r="D13" s="1" t="s">
        <v>0</v>
      </c>
      <c r="E13" s="1">
        <v>1</v>
      </c>
      <c r="F13" s="1" t="s">
        <v>0</v>
      </c>
      <c r="G13" s="1" t="s">
        <v>0</v>
      </c>
      <c r="H13" s="1" t="s">
        <v>0</v>
      </c>
      <c r="I13" s="1" t="s">
        <v>0</v>
      </c>
      <c r="J13" s="1" t="s">
        <v>1</v>
      </c>
      <c r="K13" s="1" t="s">
        <v>1</v>
      </c>
      <c r="L13" s="1" t="s">
        <v>1</v>
      </c>
    </row>
    <row r="14" spans="2:12" x14ac:dyDescent="0.25">
      <c r="B14" s="1" t="s">
        <v>0</v>
      </c>
      <c r="C14" s="1" t="s">
        <v>0</v>
      </c>
      <c r="D14" s="1" t="s">
        <v>0</v>
      </c>
      <c r="E14" s="1">
        <v>1</v>
      </c>
      <c r="F14" s="1" t="s">
        <v>0</v>
      </c>
      <c r="G14" s="1" t="s">
        <v>1</v>
      </c>
      <c r="H14" s="1">
        <v>1</v>
      </c>
      <c r="I14" s="1" t="s">
        <v>0</v>
      </c>
      <c r="J14" s="1" t="s">
        <v>0</v>
      </c>
      <c r="K14" s="1" t="s">
        <v>1</v>
      </c>
      <c r="L14" s="1" t="s">
        <v>1</v>
      </c>
    </row>
    <row r="15" spans="2:12" x14ac:dyDescent="0.25">
      <c r="B15" s="1" t="s">
        <v>0</v>
      </c>
      <c r="C15" s="1" t="s">
        <v>0</v>
      </c>
      <c r="D15" s="1" t="s">
        <v>0</v>
      </c>
      <c r="E15" s="1" t="s">
        <v>0</v>
      </c>
      <c r="F15" s="1" t="s">
        <v>1</v>
      </c>
      <c r="G15" s="1" t="s">
        <v>0</v>
      </c>
      <c r="H15" s="1">
        <v>1</v>
      </c>
      <c r="I15" s="1" t="s">
        <v>1</v>
      </c>
      <c r="J15" s="1" t="s">
        <v>1</v>
      </c>
      <c r="K15" s="1" t="s">
        <v>1</v>
      </c>
      <c r="L15" s="1" t="s">
        <v>1</v>
      </c>
    </row>
    <row r="16" spans="2:12" x14ac:dyDescent="0.25"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1">
        <v>1</v>
      </c>
      <c r="I16" s="1">
        <v>1</v>
      </c>
      <c r="J16" s="1" t="s">
        <v>1</v>
      </c>
      <c r="K16" s="1">
        <v>1</v>
      </c>
      <c r="L16" s="1" t="s">
        <v>1</v>
      </c>
    </row>
    <row r="17" spans="1:12" x14ac:dyDescent="0.25"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>
        <v>1</v>
      </c>
      <c r="H17" s="1">
        <v>1</v>
      </c>
      <c r="I17" s="1" t="s">
        <v>1</v>
      </c>
      <c r="J17" s="1" t="s">
        <v>1</v>
      </c>
      <c r="K17" s="1" t="s">
        <v>1</v>
      </c>
      <c r="L17" s="1" t="s">
        <v>1</v>
      </c>
    </row>
    <row r="18" spans="1:12" x14ac:dyDescent="0.25">
      <c r="B18" s="1" t="s">
        <v>0</v>
      </c>
      <c r="C18" s="1">
        <v>1</v>
      </c>
      <c r="D18" s="1">
        <v>1</v>
      </c>
      <c r="E18" s="1" t="s">
        <v>0</v>
      </c>
      <c r="F18" s="1" t="s">
        <v>0</v>
      </c>
      <c r="G18" s="1">
        <v>1</v>
      </c>
      <c r="H18" s="1">
        <v>1</v>
      </c>
      <c r="I18" s="1" t="s">
        <v>1</v>
      </c>
      <c r="J18" s="1" t="s">
        <v>1</v>
      </c>
      <c r="K18" s="1">
        <v>1</v>
      </c>
      <c r="L18" s="1" t="s">
        <v>1</v>
      </c>
    </row>
    <row r="19" spans="1:12" x14ac:dyDescent="0.25">
      <c r="B19" s="1" t="s">
        <v>0</v>
      </c>
      <c r="C19" s="1" t="s">
        <v>0</v>
      </c>
      <c r="D19" s="1" t="s">
        <v>0</v>
      </c>
      <c r="E19" s="1">
        <v>1</v>
      </c>
      <c r="F19" s="1" t="s">
        <v>0</v>
      </c>
      <c r="G19" s="1" t="s">
        <v>0</v>
      </c>
      <c r="H19" s="1">
        <v>1</v>
      </c>
      <c r="I19" s="1">
        <v>1</v>
      </c>
      <c r="J19" s="1" t="s">
        <v>0</v>
      </c>
      <c r="K19" s="1" t="s">
        <v>1</v>
      </c>
      <c r="L19" s="1" t="s">
        <v>1</v>
      </c>
    </row>
    <row r="20" spans="1:12" x14ac:dyDescent="0.25">
      <c r="B20" s="1" t="s">
        <v>0</v>
      </c>
      <c r="C20" s="1" t="s">
        <v>0</v>
      </c>
      <c r="D20" s="1">
        <v>1</v>
      </c>
      <c r="E20" s="1" t="s">
        <v>0</v>
      </c>
      <c r="F20" s="1" t="s">
        <v>0</v>
      </c>
      <c r="G20" s="1">
        <v>1</v>
      </c>
      <c r="H20" s="1" t="s">
        <v>1</v>
      </c>
      <c r="I20" s="1" t="s">
        <v>1</v>
      </c>
      <c r="J20" s="1" t="s">
        <v>1</v>
      </c>
      <c r="K20" s="1" t="s">
        <v>1</v>
      </c>
      <c r="L20" s="1" t="s">
        <v>1</v>
      </c>
    </row>
    <row r="21" spans="1:12" x14ac:dyDescent="0.25">
      <c r="B21" s="1" t="s">
        <v>0</v>
      </c>
      <c r="C21" s="1" t="s">
        <v>0</v>
      </c>
      <c r="D21" s="1">
        <v>1</v>
      </c>
      <c r="E21" s="1" t="s">
        <v>0</v>
      </c>
      <c r="F21" s="1" t="s">
        <v>0</v>
      </c>
      <c r="G21" s="1">
        <v>1</v>
      </c>
      <c r="H21" s="1">
        <v>1</v>
      </c>
      <c r="I21" s="1" t="s">
        <v>1</v>
      </c>
      <c r="J21" s="1" t="s">
        <v>1</v>
      </c>
      <c r="K21" s="1" t="s">
        <v>1</v>
      </c>
      <c r="L21" s="1" t="s">
        <v>1</v>
      </c>
    </row>
    <row r="23" spans="1:12" x14ac:dyDescent="0.25">
      <c r="A23" s="8"/>
    </row>
    <row r="24" spans="1:12" ht="15.75" thickBot="1" x14ac:dyDescent="0.3">
      <c r="A24" s="5" t="s">
        <v>1</v>
      </c>
      <c r="B24" s="2">
        <f>COUNTIF(B2:B21,"+")</f>
        <v>0</v>
      </c>
      <c r="C24" s="2">
        <f t="shared" ref="C24:L24" si="0">COUNTIF(C2:C21,"+")</f>
        <v>0</v>
      </c>
      <c r="D24" s="2">
        <f t="shared" si="0"/>
        <v>0</v>
      </c>
      <c r="E24" s="2">
        <f t="shared" si="0"/>
        <v>1</v>
      </c>
      <c r="F24" s="2">
        <f t="shared" si="0"/>
        <v>1</v>
      </c>
      <c r="G24" s="2">
        <f t="shared" si="0"/>
        <v>2</v>
      </c>
      <c r="H24" s="2">
        <f t="shared" si="0"/>
        <v>3</v>
      </c>
      <c r="I24" s="2">
        <f t="shared" si="0"/>
        <v>9</v>
      </c>
      <c r="J24" s="2">
        <f t="shared" si="0"/>
        <v>18</v>
      </c>
      <c r="K24" s="2">
        <f t="shared" si="0"/>
        <v>14</v>
      </c>
      <c r="L24" s="2">
        <f t="shared" si="0"/>
        <v>20</v>
      </c>
    </row>
    <row r="25" spans="1:12" ht="16.5" thickTop="1" thickBot="1" x14ac:dyDescent="0.3">
      <c r="A25" s="5" t="s">
        <v>0</v>
      </c>
      <c r="B25" s="2">
        <f>COUNTIF(B2:B21,"-")</f>
        <v>20</v>
      </c>
      <c r="C25" s="2">
        <f t="shared" ref="C25:L25" si="1">COUNTIF(C2:C21,"-")</f>
        <v>19</v>
      </c>
      <c r="D25" s="2">
        <f t="shared" si="1"/>
        <v>17</v>
      </c>
      <c r="E25" s="2">
        <f t="shared" si="1"/>
        <v>15</v>
      </c>
      <c r="F25" s="2">
        <f t="shared" si="1"/>
        <v>17</v>
      </c>
      <c r="G25" s="2">
        <f t="shared" si="1"/>
        <v>13</v>
      </c>
      <c r="H25" s="2">
        <f t="shared" si="1"/>
        <v>7</v>
      </c>
      <c r="I25" s="2">
        <f t="shared" si="1"/>
        <v>5</v>
      </c>
      <c r="J25" s="2">
        <f t="shared" si="1"/>
        <v>2</v>
      </c>
      <c r="K25" s="2">
        <f t="shared" si="1"/>
        <v>2</v>
      </c>
      <c r="L25" s="2">
        <f t="shared" si="1"/>
        <v>0</v>
      </c>
    </row>
    <row r="26" spans="1:12" ht="16.5" thickTop="1" thickBot="1" x14ac:dyDescent="0.3">
      <c r="A26" s="5" t="s">
        <v>2</v>
      </c>
      <c r="B26" s="2">
        <f>SUM(B2:B21)</f>
        <v>0</v>
      </c>
      <c r="C26" s="2">
        <f t="shared" ref="C26:L26" si="2">SUM(C2:C21)</f>
        <v>1</v>
      </c>
      <c r="D26" s="2">
        <f t="shared" si="2"/>
        <v>3</v>
      </c>
      <c r="E26" s="2">
        <f t="shared" si="2"/>
        <v>4</v>
      </c>
      <c r="F26" s="2">
        <f t="shared" si="2"/>
        <v>2</v>
      </c>
      <c r="G26" s="2">
        <f t="shared" si="2"/>
        <v>5</v>
      </c>
      <c r="H26" s="2">
        <f t="shared" si="2"/>
        <v>10</v>
      </c>
      <c r="I26" s="2">
        <f t="shared" si="2"/>
        <v>6</v>
      </c>
      <c r="J26" s="2">
        <f t="shared" si="2"/>
        <v>0</v>
      </c>
      <c r="K26" s="2">
        <f t="shared" si="2"/>
        <v>4</v>
      </c>
      <c r="L26" s="2">
        <f t="shared" si="2"/>
        <v>0</v>
      </c>
    </row>
    <row r="27" spans="1:12" ht="16.5" thickTop="1" thickBot="1" x14ac:dyDescent="0.3">
      <c r="A27" s="5" t="s">
        <v>3</v>
      </c>
      <c r="B27" s="2">
        <f>SUM(B24:B26)</f>
        <v>20</v>
      </c>
      <c r="C27" s="2">
        <f t="shared" ref="C27:L27" si="3">SUM(C24:C26)</f>
        <v>20</v>
      </c>
      <c r="D27" s="2">
        <f t="shared" si="3"/>
        <v>20</v>
      </c>
      <c r="E27" s="2">
        <f t="shared" si="3"/>
        <v>20</v>
      </c>
      <c r="F27" s="2">
        <f t="shared" si="3"/>
        <v>20</v>
      </c>
      <c r="G27" s="2">
        <f t="shared" si="3"/>
        <v>20</v>
      </c>
      <c r="H27" s="2">
        <f t="shared" si="3"/>
        <v>20</v>
      </c>
      <c r="I27" s="2">
        <f t="shared" si="3"/>
        <v>20</v>
      </c>
      <c r="J27" s="2">
        <f t="shared" si="3"/>
        <v>20</v>
      </c>
      <c r="K27" s="2">
        <f t="shared" si="3"/>
        <v>20</v>
      </c>
      <c r="L27" s="2">
        <f t="shared" si="3"/>
        <v>20</v>
      </c>
    </row>
    <row r="28" spans="1:12" ht="15.75" thickTop="1" x14ac:dyDescent="0.25"/>
    <row r="29" spans="1:12" x14ac:dyDescent="0.25">
      <c r="A29" s="6" t="s">
        <v>1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4</v>
      </c>
      <c r="J29" s="7">
        <v>16</v>
      </c>
      <c r="K29" s="7">
        <v>12</v>
      </c>
      <c r="L29" s="7">
        <v>20</v>
      </c>
    </row>
    <row r="30" spans="1:12" x14ac:dyDescent="0.25">
      <c r="A30" s="6" t="s">
        <v>0</v>
      </c>
      <c r="B30" s="7">
        <v>20</v>
      </c>
      <c r="C30" s="7">
        <v>19</v>
      </c>
      <c r="D30" s="7">
        <v>17</v>
      </c>
      <c r="E30" s="7">
        <v>14</v>
      </c>
      <c r="F30" s="7">
        <v>16</v>
      </c>
      <c r="G30" s="7">
        <v>11</v>
      </c>
      <c r="H30" s="7">
        <v>4</v>
      </c>
      <c r="I30" s="7">
        <v>0</v>
      </c>
      <c r="J30" s="7">
        <v>0</v>
      </c>
      <c r="K30" s="7">
        <v>0</v>
      </c>
      <c r="L30" s="7">
        <v>0</v>
      </c>
    </row>
    <row r="31" spans="1:12" x14ac:dyDescent="0.25">
      <c r="A31" s="6" t="s">
        <v>2</v>
      </c>
      <c r="B31" s="7">
        <v>0</v>
      </c>
      <c r="C31" s="7">
        <v>1</v>
      </c>
      <c r="D31" s="7">
        <v>3</v>
      </c>
      <c r="E31" s="7">
        <v>6</v>
      </c>
      <c r="F31" s="7">
        <v>4</v>
      </c>
      <c r="G31" s="7">
        <v>9</v>
      </c>
      <c r="H31" s="7">
        <v>16</v>
      </c>
      <c r="I31" s="7">
        <v>16</v>
      </c>
      <c r="J31" s="7">
        <v>4</v>
      </c>
      <c r="K31" s="7">
        <v>8</v>
      </c>
      <c r="L31" s="7">
        <v>0</v>
      </c>
    </row>
    <row r="32" spans="1:12" x14ac:dyDescent="0.25">
      <c r="A32" s="6" t="s">
        <v>3</v>
      </c>
      <c r="B32" s="7">
        <f>SUM(B29:B31)</f>
        <v>20</v>
      </c>
      <c r="C32" s="7">
        <f t="shared" ref="C32:L32" si="4">SUM(C29:C31)</f>
        <v>20</v>
      </c>
      <c r="D32" s="7">
        <f t="shared" si="4"/>
        <v>20</v>
      </c>
      <c r="E32" s="7">
        <f t="shared" si="4"/>
        <v>20</v>
      </c>
      <c r="F32" s="7">
        <f t="shared" si="4"/>
        <v>20</v>
      </c>
      <c r="G32" s="7">
        <f t="shared" si="4"/>
        <v>20</v>
      </c>
      <c r="H32" s="7">
        <f t="shared" si="4"/>
        <v>20</v>
      </c>
      <c r="I32" s="7">
        <f t="shared" si="4"/>
        <v>20</v>
      </c>
      <c r="J32" s="7">
        <f t="shared" si="4"/>
        <v>20</v>
      </c>
      <c r="K32" s="7">
        <f t="shared" si="4"/>
        <v>20</v>
      </c>
      <c r="L32" s="7">
        <f t="shared" si="4"/>
        <v>20</v>
      </c>
    </row>
    <row r="34" spans="1:12" x14ac:dyDescent="0.25">
      <c r="A34" s="6" t="s">
        <v>4</v>
      </c>
    </row>
    <row r="35" spans="1:12" x14ac:dyDescent="0.25">
      <c r="A35" s="4" t="s">
        <v>1</v>
      </c>
      <c r="B35" s="3">
        <f t="shared" ref="B35:L35" si="5">B29/20</f>
        <v>0</v>
      </c>
      <c r="C35" s="3">
        <f t="shared" si="5"/>
        <v>0</v>
      </c>
      <c r="D35" s="3">
        <f t="shared" si="5"/>
        <v>0</v>
      </c>
      <c r="E35" s="3">
        <f t="shared" si="5"/>
        <v>0</v>
      </c>
      <c r="F35" s="3">
        <f t="shared" si="5"/>
        <v>0</v>
      </c>
      <c r="G35" s="3">
        <f t="shared" si="5"/>
        <v>0</v>
      </c>
      <c r="H35" s="3">
        <f t="shared" si="5"/>
        <v>0</v>
      </c>
      <c r="I35" s="3">
        <f t="shared" si="5"/>
        <v>0.2</v>
      </c>
      <c r="J35" s="3">
        <f t="shared" si="5"/>
        <v>0.8</v>
      </c>
      <c r="K35" s="3">
        <f t="shared" si="5"/>
        <v>0.6</v>
      </c>
      <c r="L35" s="3">
        <f t="shared" si="5"/>
        <v>1</v>
      </c>
    </row>
    <row r="36" spans="1:12" x14ac:dyDescent="0.25">
      <c r="A36" s="4" t="s">
        <v>0</v>
      </c>
      <c r="B36" s="3">
        <f>B30/20</f>
        <v>1</v>
      </c>
      <c r="C36" s="3">
        <f t="shared" ref="C36:L36" si="6">C30/20</f>
        <v>0.95</v>
      </c>
      <c r="D36" s="3">
        <f t="shared" si="6"/>
        <v>0.85</v>
      </c>
      <c r="E36" s="3">
        <f t="shared" si="6"/>
        <v>0.7</v>
      </c>
      <c r="F36" s="3">
        <f t="shared" si="6"/>
        <v>0.8</v>
      </c>
      <c r="G36" s="3">
        <f t="shared" si="6"/>
        <v>0.55000000000000004</v>
      </c>
      <c r="H36" s="3">
        <f t="shared" si="6"/>
        <v>0.2</v>
      </c>
      <c r="I36" s="3">
        <f t="shared" si="6"/>
        <v>0</v>
      </c>
      <c r="J36" s="3">
        <f t="shared" si="6"/>
        <v>0</v>
      </c>
      <c r="K36" s="3">
        <f t="shared" si="6"/>
        <v>0</v>
      </c>
      <c r="L36" s="3">
        <f t="shared" si="6"/>
        <v>0</v>
      </c>
    </row>
    <row r="37" spans="1:12" x14ac:dyDescent="0.25">
      <c r="A37" s="4" t="s">
        <v>2</v>
      </c>
      <c r="B37" s="3">
        <f>B31/20</f>
        <v>0</v>
      </c>
      <c r="C37" s="3">
        <f t="shared" ref="C37:L37" si="7">C31/20</f>
        <v>0.05</v>
      </c>
      <c r="D37" s="3">
        <f t="shared" si="7"/>
        <v>0.15</v>
      </c>
      <c r="E37" s="3">
        <f t="shared" si="7"/>
        <v>0.3</v>
      </c>
      <c r="F37" s="3">
        <f t="shared" si="7"/>
        <v>0.2</v>
      </c>
      <c r="G37" s="3">
        <f t="shared" si="7"/>
        <v>0.45</v>
      </c>
      <c r="H37" s="3">
        <f t="shared" si="7"/>
        <v>0.8</v>
      </c>
      <c r="I37" s="3">
        <f t="shared" si="7"/>
        <v>0.8</v>
      </c>
      <c r="J37" s="3">
        <f t="shared" si="7"/>
        <v>0.2</v>
      </c>
      <c r="K37" s="3">
        <f t="shared" si="7"/>
        <v>0.4</v>
      </c>
      <c r="L37" s="3">
        <f t="shared" si="7"/>
        <v>0</v>
      </c>
    </row>
    <row r="38" spans="1:12" x14ac:dyDescent="0.25">
      <c r="A38" s="6" t="s">
        <v>3</v>
      </c>
      <c r="B38">
        <f>SUM(B35:B37)</f>
        <v>1</v>
      </c>
      <c r="C38" s="8">
        <f t="shared" ref="C38:L38" si="8">SUM(C35:C37)</f>
        <v>1</v>
      </c>
      <c r="D38" s="8">
        <f t="shared" si="8"/>
        <v>1</v>
      </c>
      <c r="E38" s="8">
        <f t="shared" si="8"/>
        <v>1</v>
      </c>
      <c r="F38" s="8">
        <f t="shared" si="8"/>
        <v>1</v>
      </c>
      <c r="G38" s="8">
        <f t="shared" si="8"/>
        <v>1</v>
      </c>
      <c r="H38" s="8">
        <f t="shared" si="8"/>
        <v>1</v>
      </c>
      <c r="I38" s="8">
        <f t="shared" si="8"/>
        <v>1</v>
      </c>
      <c r="J38" s="8">
        <f t="shared" si="8"/>
        <v>1</v>
      </c>
      <c r="K38" s="8">
        <f t="shared" si="8"/>
        <v>1</v>
      </c>
      <c r="L38" s="8">
        <f t="shared" si="8"/>
        <v>1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10" workbookViewId="0">
      <selection activeCell="B30" sqref="B30:C30"/>
    </sheetView>
  </sheetViews>
  <sheetFormatPr defaultRowHeight="15" x14ac:dyDescent="0.25"/>
  <cols>
    <col min="2" max="2" width="9.7109375" customWidth="1"/>
    <col min="8" max="8" width="12" bestFit="1" customWidth="1"/>
  </cols>
  <sheetData>
    <row r="1" spans="1:10" x14ac:dyDescent="0.25">
      <c r="A1" t="s">
        <v>5</v>
      </c>
      <c r="B1" t="s">
        <v>6</v>
      </c>
      <c r="C1" t="s">
        <v>7</v>
      </c>
      <c r="H1" s="8" t="s">
        <v>5</v>
      </c>
      <c r="I1" t="s">
        <v>8</v>
      </c>
      <c r="J1" t="s">
        <v>9</v>
      </c>
    </row>
    <row r="2" spans="1:10" x14ac:dyDescent="0.25">
      <c r="A2">
        <v>85</v>
      </c>
      <c r="B2" s="8">
        <v>0</v>
      </c>
      <c r="C2" t="e">
        <f>NORMSINV(B2)</f>
        <v>#NUM!</v>
      </c>
      <c r="H2" s="8">
        <v>85</v>
      </c>
      <c r="I2">
        <f>0.1825*H2-19.807</f>
        <v>-4.2944999999999993</v>
      </c>
      <c r="J2">
        <f>NORMSDIST(I2)</f>
        <v>8.7543740730933895E-6</v>
      </c>
    </row>
    <row r="3" spans="1:10" x14ac:dyDescent="0.25">
      <c r="A3">
        <v>88</v>
      </c>
      <c r="B3" s="8">
        <v>0</v>
      </c>
      <c r="C3" s="8" t="e">
        <f t="shared" ref="C3:C12" si="0">NORMSINV(B3)</f>
        <v>#NUM!</v>
      </c>
      <c r="H3" s="8">
        <v>88</v>
      </c>
      <c r="I3" s="8">
        <f t="shared" ref="I3:I12" si="1">0.1825*H3-19.807</f>
        <v>-3.7469999999999999</v>
      </c>
      <c r="J3" s="8">
        <f t="shared" ref="J3:J12" si="2">NORMSDIST(I3)</f>
        <v>8.9481043075510992E-5</v>
      </c>
    </row>
    <row r="4" spans="1:10" x14ac:dyDescent="0.25">
      <c r="A4">
        <v>91</v>
      </c>
      <c r="B4" s="8">
        <v>0</v>
      </c>
      <c r="C4" s="8" t="e">
        <f t="shared" si="0"/>
        <v>#NUM!</v>
      </c>
      <c r="H4" s="8">
        <v>91</v>
      </c>
      <c r="I4" s="8">
        <f t="shared" si="1"/>
        <v>-3.1995000000000005</v>
      </c>
      <c r="J4" s="8">
        <f t="shared" si="2"/>
        <v>6.8833093611094084E-4</v>
      </c>
    </row>
    <row r="5" spans="1:10" x14ac:dyDescent="0.25">
      <c r="A5">
        <v>94</v>
      </c>
      <c r="B5" s="8">
        <v>0</v>
      </c>
      <c r="C5" s="8" t="e">
        <f t="shared" si="0"/>
        <v>#NUM!</v>
      </c>
      <c r="H5" s="8">
        <v>94</v>
      </c>
      <c r="I5" s="8">
        <f t="shared" si="1"/>
        <v>-2.6519999999999975</v>
      </c>
      <c r="J5" s="8">
        <f t="shared" si="2"/>
        <v>4.0008270948635486E-3</v>
      </c>
    </row>
    <row r="6" spans="1:10" x14ac:dyDescent="0.25">
      <c r="A6">
        <v>97</v>
      </c>
      <c r="B6" s="8">
        <v>0</v>
      </c>
      <c r="C6" s="8" t="e">
        <f t="shared" si="0"/>
        <v>#NUM!</v>
      </c>
      <c r="H6" s="8">
        <v>97</v>
      </c>
      <c r="I6" s="8">
        <f t="shared" si="1"/>
        <v>-2.104499999999998</v>
      </c>
      <c r="J6" s="8">
        <f t="shared" si="2"/>
        <v>1.7667427306459201E-2</v>
      </c>
    </row>
    <row r="7" spans="1:10" x14ac:dyDescent="0.25">
      <c r="A7">
        <v>100</v>
      </c>
      <c r="B7" s="8">
        <v>0</v>
      </c>
      <c r="C7" s="8" t="e">
        <f t="shared" si="0"/>
        <v>#NUM!</v>
      </c>
      <c r="H7" s="8">
        <v>100</v>
      </c>
      <c r="I7" s="8">
        <f t="shared" si="1"/>
        <v>-1.5569999999999986</v>
      </c>
      <c r="J7" s="8">
        <f t="shared" si="2"/>
        <v>5.9735242706085871E-2</v>
      </c>
    </row>
    <row r="8" spans="1:10" x14ac:dyDescent="0.25">
      <c r="A8">
        <v>103</v>
      </c>
      <c r="B8" s="8">
        <v>0</v>
      </c>
      <c r="C8" s="8" t="e">
        <f t="shared" si="0"/>
        <v>#NUM!</v>
      </c>
      <c r="H8" s="8">
        <v>103</v>
      </c>
      <c r="I8" s="8">
        <f t="shared" si="1"/>
        <v>-1.0094999999999992</v>
      </c>
      <c r="J8" s="8">
        <f t="shared" si="2"/>
        <v>0.15636745081354389</v>
      </c>
    </row>
    <row r="9" spans="1:10" x14ac:dyDescent="0.25">
      <c r="A9">
        <v>106</v>
      </c>
      <c r="B9" s="8">
        <v>0.2</v>
      </c>
      <c r="C9" s="8">
        <f t="shared" si="0"/>
        <v>-0.84162123357291452</v>
      </c>
      <c r="H9" s="8">
        <v>106</v>
      </c>
      <c r="I9" s="8">
        <f t="shared" si="1"/>
        <v>-0.46199999999999974</v>
      </c>
      <c r="J9" s="8">
        <f t="shared" si="2"/>
        <v>0.32204066022430688</v>
      </c>
    </row>
    <row r="10" spans="1:10" x14ac:dyDescent="0.25">
      <c r="A10">
        <v>109</v>
      </c>
      <c r="B10" s="8">
        <v>0.8</v>
      </c>
      <c r="C10" s="8">
        <f t="shared" si="0"/>
        <v>0.84162123357291474</v>
      </c>
      <c r="H10" s="8">
        <v>109</v>
      </c>
      <c r="I10" s="8">
        <f t="shared" si="1"/>
        <v>8.5499999999999687E-2</v>
      </c>
      <c r="J10" s="8">
        <f t="shared" si="2"/>
        <v>0.53406805226363663</v>
      </c>
    </row>
    <row r="11" spans="1:10" x14ac:dyDescent="0.25">
      <c r="A11">
        <v>112</v>
      </c>
      <c r="B11" s="8">
        <v>0.6</v>
      </c>
      <c r="C11" s="8">
        <f t="shared" si="0"/>
        <v>0.25334710313579978</v>
      </c>
      <c r="H11" s="8">
        <v>112</v>
      </c>
      <c r="I11" s="8">
        <f t="shared" si="1"/>
        <v>0.63299999999999912</v>
      </c>
      <c r="J11" s="8">
        <f t="shared" si="2"/>
        <v>0.73663317850737065</v>
      </c>
    </row>
    <row r="12" spans="1:10" x14ac:dyDescent="0.25">
      <c r="A12">
        <v>115</v>
      </c>
      <c r="B12" s="8">
        <v>1</v>
      </c>
      <c r="C12" s="8" t="e">
        <f t="shared" si="0"/>
        <v>#NUM!</v>
      </c>
      <c r="H12" s="8">
        <v>115</v>
      </c>
      <c r="I12" s="8">
        <f t="shared" si="1"/>
        <v>1.1805000000000021</v>
      </c>
      <c r="J12" s="8">
        <f t="shared" si="2"/>
        <v>0.88109929477380988</v>
      </c>
    </row>
    <row r="30" spans="2:3" x14ac:dyDescent="0.25">
      <c r="B30" t="s">
        <v>23</v>
      </c>
      <c r="C30">
        <f>19.807/0.1825</f>
        <v>108.53150684931506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" workbookViewId="0">
      <selection activeCell="B26" sqref="B26:C26"/>
    </sheetView>
  </sheetViews>
  <sheetFormatPr defaultRowHeight="15" x14ac:dyDescent="0.25"/>
  <sheetData>
    <row r="1" spans="1:10" x14ac:dyDescent="0.25">
      <c r="A1" s="8" t="s">
        <v>5</v>
      </c>
      <c r="B1" s="8" t="s">
        <v>10</v>
      </c>
      <c r="C1" s="8" t="s">
        <v>11</v>
      </c>
      <c r="D1" s="8"/>
      <c r="E1" s="8"/>
      <c r="F1" s="8"/>
      <c r="G1" s="8"/>
      <c r="H1" s="8" t="s">
        <v>5</v>
      </c>
      <c r="I1" s="8" t="s">
        <v>12</v>
      </c>
      <c r="J1" s="8" t="s">
        <v>13</v>
      </c>
    </row>
    <row r="2" spans="1:10" x14ac:dyDescent="0.25">
      <c r="A2" s="8">
        <v>85</v>
      </c>
      <c r="B2" s="8">
        <v>1</v>
      </c>
      <c r="C2" t="e">
        <f>NORMSINV(B2)</f>
        <v>#NUM!</v>
      </c>
      <c r="H2" s="8">
        <v>85</v>
      </c>
      <c r="I2">
        <f>-0.1414*H2+14.059</f>
        <v>2.0399999999999991</v>
      </c>
      <c r="J2">
        <f>NORMSDIST(I2)</f>
        <v>0.97932483713392993</v>
      </c>
    </row>
    <row r="3" spans="1:10" x14ac:dyDescent="0.25">
      <c r="A3" s="8">
        <v>88</v>
      </c>
      <c r="B3" s="8">
        <v>0.95</v>
      </c>
      <c r="C3" s="8">
        <f t="shared" ref="C3:C12" si="0">NORMSINV(B3)</f>
        <v>1.6448536269514715</v>
      </c>
      <c r="H3" s="8">
        <v>88</v>
      </c>
      <c r="I3" s="8">
        <f t="shared" ref="I3:I12" si="1">-0.1414*H3+14.059</f>
        <v>1.6158000000000001</v>
      </c>
      <c r="J3" s="8">
        <f t="shared" ref="J3:J12" si="2">NORMSDIST(I3)</f>
        <v>0.94693121921580103</v>
      </c>
    </row>
    <row r="4" spans="1:10" x14ac:dyDescent="0.25">
      <c r="A4" s="8">
        <v>91</v>
      </c>
      <c r="B4" s="8">
        <v>0.85</v>
      </c>
      <c r="C4" s="8">
        <f t="shared" si="0"/>
        <v>1.0364333894937898</v>
      </c>
      <c r="H4" s="8">
        <v>91</v>
      </c>
      <c r="I4" s="8">
        <f t="shared" si="1"/>
        <v>1.1915999999999993</v>
      </c>
      <c r="J4" s="8">
        <f t="shared" si="2"/>
        <v>0.88329093749097098</v>
      </c>
    </row>
    <row r="5" spans="1:10" x14ac:dyDescent="0.25">
      <c r="A5" s="8">
        <v>94</v>
      </c>
      <c r="B5" s="8">
        <v>0.7</v>
      </c>
      <c r="C5" s="8">
        <f t="shared" si="0"/>
        <v>0.52440051270804078</v>
      </c>
      <c r="H5" s="8">
        <v>94</v>
      </c>
      <c r="I5" s="8">
        <f t="shared" si="1"/>
        <v>0.7674000000000003</v>
      </c>
      <c r="J5" s="8">
        <f t="shared" si="2"/>
        <v>0.77857813573160262</v>
      </c>
    </row>
    <row r="6" spans="1:10" x14ac:dyDescent="0.25">
      <c r="A6" s="8">
        <v>97</v>
      </c>
      <c r="B6" s="8">
        <v>0.8</v>
      </c>
      <c r="C6" s="8">
        <f t="shared" si="0"/>
        <v>0.84162123357291474</v>
      </c>
      <c r="H6" s="8">
        <v>97</v>
      </c>
      <c r="I6" s="8">
        <f t="shared" si="1"/>
        <v>0.34319999999999951</v>
      </c>
      <c r="J6" s="8">
        <f t="shared" si="2"/>
        <v>0.63427599766094311</v>
      </c>
    </row>
    <row r="7" spans="1:10" x14ac:dyDescent="0.25">
      <c r="A7" s="8">
        <v>100</v>
      </c>
      <c r="B7" s="8">
        <v>0.55000000000000004</v>
      </c>
      <c r="C7" s="8">
        <f t="shared" si="0"/>
        <v>0.12566134685507416</v>
      </c>
      <c r="H7" s="8">
        <v>100</v>
      </c>
      <c r="I7" s="8">
        <f t="shared" si="1"/>
        <v>-8.1000000000001293E-2</v>
      </c>
      <c r="J7" s="8">
        <f t="shared" si="2"/>
        <v>0.46772097625305853</v>
      </c>
    </row>
    <row r="8" spans="1:10" x14ac:dyDescent="0.25">
      <c r="A8" s="8">
        <v>103</v>
      </c>
      <c r="B8" s="8">
        <v>0.2</v>
      </c>
      <c r="C8" s="8">
        <f t="shared" si="0"/>
        <v>-0.84162123357291452</v>
      </c>
      <c r="H8" s="8">
        <v>103</v>
      </c>
      <c r="I8" s="8">
        <f t="shared" si="1"/>
        <v>-0.50520000000000032</v>
      </c>
      <c r="J8" s="8">
        <f t="shared" si="2"/>
        <v>0.30670918516155632</v>
      </c>
    </row>
    <row r="9" spans="1:10" x14ac:dyDescent="0.25">
      <c r="A9" s="8">
        <v>106</v>
      </c>
      <c r="B9" s="8">
        <v>0</v>
      </c>
      <c r="C9" s="8" t="e">
        <f t="shared" si="0"/>
        <v>#NUM!</v>
      </c>
      <c r="H9" s="8">
        <v>106</v>
      </c>
      <c r="I9" s="8">
        <f t="shared" si="1"/>
        <v>-0.92940000000000111</v>
      </c>
      <c r="J9" s="8">
        <f t="shared" si="2"/>
        <v>0.17634091390863793</v>
      </c>
    </row>
    <row r="10" spans="1:10" x14ac:dyDescent="0.25">
      <c r="A10" s="8">
        <v>109</v>
      </c>
      <c r="B10" s="8">
        <v>0</v>
      </c>
      <c r="C10" s="8" t="e">
        <f t="shared" si="0"/>
        <v>#NUM!</v>
      </c>
      <c r="H10" s="8">
        <v>109</v>
      </c>
      <c r="I10" s="8">
        <f t="shared" si="1"/>
        <v>-1.3536000000000001</v>
      </c>
      <c r="J10" s="8">
        <f t="shared" si="2"/>
        <v>8.7932013464764897E-2</v>
      </c>
    </row>
    <row r="11" spans="1:10" x14ac:dyDescent="0.25">
      <c r="A11" s="8">
        <v>112</v>
      </c>
      <c r="B11" s="8">
        <v>0</v>
      </c>
      <c r="C11" s="8" t="e">
        <f t="shared" si="0"/>
        <v>#NUM!</v>
      </c>
      <c r="H11" s="8">
        <v>112</v>
      </c>
      <c r="I11" s="8">
        <f t="shared" si="1"/>
        <v>-1.7778000000000009</v>
      </c>
      <c r="J11" s="8">
        <f t="shared" si="2"/>
        <v>3.7718354251939597E-2</v>
      </c>
    </row>
    <row r="12" spans="1:10" x14ac:dyDescent="0.25">
      <c r="A12" s="8">
        <v>115</v>
      </c>
      <c r="B12" s="8">
        <v>0</v>
      </c>
      <c r="C12" s="8" t="e">
        <f t="shared" si="0"/>
        <v>#NUM!</v>
      </c>
      <c r="H12" s="8">
        <v>115</v>
      </c>
      <c r="I12" s="8">
        <f t="shared" si="1"/>
        <v>-2.202</v>
      </c>
      <c r="J12" s="8">
        <f t="shared" si="2"/>
        <v>1.3832654234480515E-2</v>
      </c>
    </row>
    <row r="26" spans="2:3" x14ac:dyDescent="0.25">
      <c r="B26" t="s">
        <v>24</v>
      </c>
      <c r="C26">
        <f>14.059/0.1414</f>
        <v>99.427157001414429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B2" activeCellId="1" sqref="A2:A12 B2:B12"/>
    </sheetView>
  </sheetViews>
  <sheetFormatPr defaultRowHeight="15" x14ac:dyDescent="0.25"/>
  <sheetData>
    <row r="1" spans="1:12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H1" t="s">
        <v>19</v>
      </c>
      <c r="I1" t="s">
        <v>20</v>
      </c>
      <c r="J1" t="s">
        <v>21</v>
      </c>
      <c r="K1" s="8" t="s">
        <v>15</v>
      </c>
      <c r="L1" t="s">
        <v>22</v>
      </c>
    </row>
    <row r="2" spans="1:12" x14ac:dyDescent="0.25">
      <c r="A2" s="8">
        <v>85</v>
      </c>
      <c r="B2" s="8">
        <v>0</v>
      </c>
      <c r="C2">
        <f>B2</f>
        <v>0</v>
      </c>
      <c r="D2">
        <f>C2/3.35</f>
        <v>0</v>
      </c>
      <c r="E2" t="e">
        <f>NORMSINV(D2)</f>
        <v>#NUM!</v>
      </c>
      <c r="G2" s="8">
        <v>85</v>
      </c>
      <c r="H2">
        <f>0.1586*G2-16.086</f>
        <v>-2.6049999999999986</v>
      </c>
      <c r="I2">
        <f>NORMSDIST(H2)</f>
        <v>4.5937129975492357E-3</v>
      </c>
      <c r="J2">
        <f>I2</f>
        <v>4.5937129975492357E-3</v>
      </c>
      <c r="K2" s="8">
        <v>0</v>
      </c>
      <c r="L2">
        <f>3.6353*J2-0.0208</f>
        <v>-4.1004751400092639E-3</v>
      </c>
    </row>
    <row r="3" spans="1:12" x14ac:dyDescent="0.25">
      <c r="A3" s="8">
        <v>88</v>
      </c>
      <c r="B3" s="8">
        <v>0.05</v>
      </c>
      <c r="C3">
        <f>C2+B3</f>
        <v>0.05</v>
      </c>
      <c r="D3" s="8">
        <f t="shared" ref="D3:D12" si="0">C3/3.35</f>
        <v>1.4925373134328358E-2</v>
      </c>
      <c r="E3" s="8">
        <f t="shared" ref="E3:E12" si="1">NORMSINV(D3)</f>
        <v>-2.172065188377434</v>
      </c>
      <c r="G3" s="8">
        <v>88</v>
      </c>
      <c r="H3" s="8">
        <f t="shared" ref="H3:H12" si="2">0.1586*G3-16.086</f>
        <v>-2.1291999999999991</v>
      </c>
      <c r="I3" s="8">
        <f t="shared" ref="I3:I12" si="3">NORMSDIST(H3)</f>
        <v>1.6618858456535154E-2</v>
      </c>
      <c r="J3">
        <f>I3-I2</f>
        <v>1.2025145458985918E-2</v>
      </c>
      <c r="K3" s="8">
        <v>0.05</v>
      </c>
      <c r="L3" s="8">
        <f t="shared" ref="L3:L12" si="4">3.6353*J3-0.0208</f>
        <v>2.2915011287051507E-2</v>
      </c>
    </row>
    <row r="4" spans="1:12" x14ac:dyDescent="0.25">
      <c r="A4" s="8">
        <v>91</v>
      </c>
      <c r="B4" s="8">
        <v>0.15</v>
      </c>
      <c r="C4" s="8">
        <f>C3+B4</f>
        <v>0.2</v>
      </c>
      <c r="D4" s="8">
        <f t="shared" si="0"/>
        <v>5.9701492537313432E-2</v>
      </c>
      <c r="E4" s="8">
        <f t="shared" si="1"/>
        <v>-1.5572843681885629</v>
      </c>
      <c r="G4" s="8">
        <v>91</v>
      </c>
      <c r="H4" s="8">
        <f t="shared" si="2"/>
        <v>-1.6533999999999995</v>
      </c>
      <c r="I4" s="8">
        <f t="shared" si="3"/>
        <v>4.9124741436549081E-2</v>
      </c>
      <c r="J4" s="8">
        <f t="shared" ref="J4:J12" si="5">I4-I3</f>
        <v>3.2505882980013931E-2</v>
      </c>
      <c r="K4" s="8">
        <v>0.15</v>
      </c>
      <c r="L4" s="8">
        <f t="shared" si="4"/>
        <v>9.7368636397244648E-2</v>
      </c>
    </row>
    <row r="5" spans="1:12" x14ac:dyDescent="0.25">
      <c r="A5" s="8">
        <v>94</v>
      </c>
      <c r="B5" s="8">
        <v>0.3</v>
      </c>
      <c r="C5" s="8">
        <f t="shared" ref="C5:C12" si="6">C4+B5</f>
        <v>0.5</v>
      </c>
      <c r="D5" s="8">
        <f t="shared" si="0"/>
        <v>0.14925373134328357</v>
      </c>
      <c r="E5" s="8">
        <f t="shared" si="1"/>
        <v>-1.0396394042814552</v>
      </c>
      <c r="G5" s="8">
        <v>94</v>
      </c>
      <c r="H5" s="8">
        <f t="shared" si="2"/>
        <v>-1.1776</v>
      </c>
      <c r="I5" s="8">
        <f t="shared" si="3"/>
        <v>0.11947805493742322</v>
      </c>
      <c r="J5" s="8">
        <f t="shared" si="5"/>
        <v>7.0353313500874148E-2</v>
      </c>
      <c r="K5" s="8">
        <v>0.3</v>
      </c>
      <c r="L5" s="8">
        <f t="shared" si="4"/>
        <v>0.2349554005697278</v>
      </c>
    </row>
    <row r="6" spans="1:12" x14ac:dyDescent="0.25">
      <c r="A6" s="8">
        <v>97</v>
      </c>
      <c r="B6" s="8">
        <v>0.2</v>
      </c>
      <c r="C6" s="8">
        <f t="shared" si="6"/>
        <v>0.7</v>
      </c>
      <c r="D6" s="8">
        <f t="shared" si="0"/>
        <v>0.20895522388059701</v>
      </c>
      <c r="E6" s="8">
        <f t="shared" si="1"/>
        <v>-0.81005172550875171</v>
      </c>
      <c r="G6" s="8">
        <v>97</v>
      </c>
      <c r="H6" s="8">
        <f t="shared" si="2"/>
        <v>-0.70179999999999865</v>
      </c>
      <c r="I6" s="8">
        <f t="shared" si="3"/>
        <v>0.24140194939352422</v>
      </c>
      <c r="J6" s="8">
        <f t="shared" si="5"/>
        <v>0.121923894456101</v>
      </c>
      <c r="K6" s="8">
        <v>0.2</v>
      </c>
      <c r="L6" s="8">
        <f t="shared" si="4"/>
        <v>0.42242993351626396</v>
      </c>
    </row>
    <row r="7" spans="1:12" x14ac:dyDescent="0.25">
      <c r="A7" s="8">
        <v>100</v>
      </c>
      <c r="B7" s="8">
        <v>0.45</v>
      </c>
      <c r="C7" s="8">
        <f t="shared" si="6"/>
        <v>1.1499999999999999</v>
      </c>
      <c r="D7" s="8">
        <f t="shared" si="0"/>
        <v>0.34328358208955223</v>
      </c>
      <c r="E7" s="8">
        <f t="shared" si="1"/>
        <v>-0.40351804284106363</v>
      </c>
      <c r="G7" s="8">
        <v>100</v>
      </c>
      <c r="H7" s="8">
        <f t="shared" si="2"/>
        <v>-0.22599999999999909</v>
      </c>
      <c r="I7" s="8">
        <f t="shared" si="3"/>
        <v>0.41060071016398336</v>
      </c>
      <c r="J7" s="8">
        <f t="shared" si="5"/>
        <v>0.16919876077045914</v>
      </c>
      <c r="K7" s="8">
        <v>0.45</v>
      </c>
      <c r="L7" s="8">
        <f t="shared" si="4"/>
        <v>0.59428825502885008</v>
      </c>
    </row>
    <row r="8" spans="1:12" x14ac:dyDescent="0.25">
      <c r="A8" s="8">
        <v>103</v>
      </c>
      <c r="B8" s="8">
        <v>0.8</v>
      </c>
      <c r="C8" s="8">
        <f t="shared" si="6"/>
        <v>1.95</v>
      </c>
      <c r="D8" s="8">
        <f t="shared" si="0"/>
        <v>0.58208955223880599</v>
      </c>
      <c r="E8" s="8">
        <f t="shared" si="1"/>
        <v>0.20724196473909628</v>
      </c>
      <c r="G8" s="8">
        <v>103</v>
      </c>
      <c r="H8" s="8">
        <f t="shared" si="2"/>
        <v>0.24980000000000047</v>
      </c>
      <c r="I8" s="8">
        <f t="shared" si="3"/>
        <v>0.59862899012670612</v>
      </c>
      <c r="J8" s="8">
        <f t="shared" si="5"/>
        <v>0.18802827996272276</v>
      </c>
      <c r="K8" s="8">
        <v>0.8</v>
      </c>
      <c r="L8" s="8">
        <f t="shared" si="4"/>
        <v>0.66273920614848603</v>
      </c>
    </row>
    <row r="9" spans="1:12" x14ac:dyDescent="0.25">
      <c r="A9" s="8">
        <v>106</v>
      </c>
      <c r="B9" s="8">
        <v>0.8</v>
      </c>
      <c r="C9" s="8">
        <f t="shared" si="6"/>
        <v>2.75</v>
      </c>
      <c r="D9" s="8">
        <f t="shared" si="0"/>
        <v>0.82089552238805963</v>
      </c>
      <c r="E9" s="8">
        <f t="shared" si="1"/>
        <v>0.91878325014853468</v>
      </c>
      <c r="G9" s="8">
        <v>106</v>
      </c>
      <c r="H9" s="8">
        <f t="shared" si="2"/>
        <v>0.72560000000000002</v>
      </c>
      <c r="I9" s="8">
        <f t="shared" si="3"/>
        <v>0.76595798944482607</v>
      </c>
      <c r="J9" s="8">
        <f t="shared" si="5"/>
        <v>0.16732899931811995</v>
      </c>
      <c r="K9" s="8">
        <v>0.8</v>
      </c>
      <c r="L9" s="8">
        <f t="shared" si="4"/>
        <v>0.58749111122116138</v>
      </c>
    </row>
    <row r="10" spans="1:12" x14ac:dyDescent="0.25">
      <c r="A10" s="8">
        <v>109</v>
      </c>
      <c r="B10" s="8">
        <v>0.2</v>
      </c>
      <c r="C10" s="8">
        <f t="shared" si="6"/>
        <v>2.95</v>
      </c>
      <c r="D10" s="8">
        <f t="shared" si="0"/>
        <v>0.88059701492537312</v>
      </c>
      <c r="E10" s="8">
        <f t="shared" si="1"/>
        <v>1.1779765121444501</v>
      </c>
      <c r="G10" s="8">
        <v>109</v>
      </c>
      <c r="H10" s="8">
        <f t="shared" si="2"/>
        <v>1.2013999999999996</v>
      </c>
      <c r="I10" s="8">
        <f t="shared" si="3"/>
        <v>0.88520196193160106</v>
      </c>
      <c r="J10" s="8">
        <f t="shared" si="5"/>
        <v>0.11924397248677499</v>
      </c>
      <c r="K10" s="8">
        <v>0.2</v>
      </c>
      <c r="L10" s="8">
        <f t="shared" si="4"/>
        <v>0.41268761318117314</v>
      </c>
    </row>
    <row r="11" spans="1:12" x14ac:dyDescent="0.25">
      <c r="A11" s="8">
        <v>112</v>
      </c>
      <c r="B11" s="8">
        <v>0.4</v>
      </c>
      <c r="C11" s="8">
        <f t="shared" si="6"/>
        <v>3.35</v>
      </c>
      <c r="D11" s="8">
        <f t="shared" si="0"/>
        <v>1</v>
      </c>
      <c r="E11" s="8" t="e">
        <f t="shared" si="1"/>
        <v>#NUM!</v>
      </c>
      <c r="G11" s="8">
        <v>112</v>
      </c>
      <c r="H11" s="8">
        <f t="shared" si="2"/>
        <v>1.6771999999999991</v>
      </c>
      <c r="I11" s="8">
        <f t="shared" si="3"/>
        <v>0.95324831047147918</v>
      </c>
      <c r="J11" s="8">
        <f t="shared" si="5"/>
        <v>6.8046348539878121E-2</v>
      </c>
      <c r="K11" s="8">
        <v>0.4</v>
      </c>
      <c r="L11" s="8">
        <f t="shared" si="4"/>
        <v>0.22656889084701892</v>
      </c>
    </row>
    <row r="12" spans="1:12" x14ac:dyDescent="0.25">
      <c r="A12" s="8">
        <v>115</v>
      </c>
      <c r="B12" s="8">
        <v>0</v>
      </c>
      <c r="C12" s="8">
        <f t="shared" si="6"/>
        <v>3.35</v>
      </c>
      <c r="D12" s="8">
        <f t="shared" si="0"/>
        <v>1</v>
      </c>
      <c r="E12" s="8" t="e">
        <f t="shared" si="1"/>
        <v>#NUM!</v>
      </c>
      <c r="G12" s="8">
        <v>115</v>
      </c>
      <c r="H12" s="8">
        <f t="shared" si="2"/>
        <v>2.1529999999999987</v>
      </c>
      <c r="I12" s="8">
        <f t="shared" si="3"/>
        <v>0.98434066073127435</v>
      </c>
      <c r="J12" s="8">
        <f t="shared" si="5"/>
        <v>3.1092350259795176E-2</v>
      </c>
      <c r="K12" s="8">
        <v>0</v>
      </c>
      <c r="L12" s="8">
        <f t="shared" si="4"/>
        <v>9.2230020899433399E-2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5" x14ac:dyDescent="0.25"/>
  <sheetData>
    <row r="1" spans="1:2" x14ac:dyDescent="0.25">
      <c r="A1" t="s">
        <v>25</v>
      </c>
      <c r="B1">
        <f>(B7-B8)/2</f>
        <v>4.552174923950318</v>
      </c>
    </row>
    <row r="2" spans="1:2" x14ac:dyDescent="0.25">
      <c r="A2" t="s">
        <v>26</v>
      </c>
      <c r="B2">
        <f>(B8+B7)/2</f>
        <v>103.97933192536475</v>
      </c>
    </row>
    <row r="3" spans="1:2" x14ac:dyDescent="0.25">
      <c r="A3" t="s">
        <v>27</v>
      </c>
      <c r="B3">
        <f>B2-100</f>
        <v>3.9793319253647468</v>
      </c>
    </row>
    <row r="4" spans="1:2" x14ac:dyDescent="0.25">
      <c r="A4" t="s">
        <v>28</v>
      </c>
      <c r="B4">
        <f>B1/B2</f>
        <v>4.3779613117901357E-2</v>
      </c>
    </row>
    <row r="5" spans="1:2" x14ac:dyDescent="0.25">
      <c r="A5" t="s">
        <v>29</v>
      </c>
      <c r="B5">
        <f>B7-B8</f>
        <v>9.104349847900636</v>
      </c>
    </row>
    <row r="7" spans="1:2" x14ac:dyDescent="0.25">
      <c r="A7" s="8" t="s">
        <v>23</v>
      </c>
      <c r="B7" s="8">
        <f>19.807/0.1825</f>
        <v>108.53150684931506</v>
      </c>
    </row>
    <row r="8" spans="1:2" x14ac:dyDescent="0.25">
      <c r="A8" s="8" t="s">
        <v>24</v>
      </c>
      <c r="B8" s="8">
        <f>14.059/0.1414</f>
        <v>99.427157001414429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</vt:lpstr>
      <vt:lpstr>maior que</vt:lpstr>
      <vt:lpstr>menor que</vt:lpstr>
      <vt:lpstr>igual</vt:lpstr>
      <vt:lpstr>sumario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dcterms:created xsi:type="dcterms:W3CDTF">2016-04-02T13:03:21Z</dcterms:created>
  <dcterms:modified xsi:type="dcterms:W3CDTF">2016-04-02T15:37:25Z</dcterms:modified>
</cp:coreProperties>
</file>