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andro Aguiar\Documents\Ano2023\ArtigoReactSeq\CEC\ArtigoNathalia\"/>
    </mc:Choice>
  </mc:AlternateContent>
  <bookViews>
    <workbookView xWindow="0" yWindow="0" windowWidth="23040" windowHeight="9192" activeTab="2"/>
  </bookViews>
  <sheets>
    <sheet name="rn-JERABEK2002" sheetId="1" r:id="rId1"/>
    <sheet name="rn-BADIA2015" sheetId="2" r:id="rId2"/>
    <sheet name="LExPC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T29" i="2" l="1"/>
  <c r="U29" i="2" s="1"/>
  <c r="T28" i="2"/>
  <c r="U28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K23" i="2"/>
  <c r="I14" i="2"/>
  <c r="I13" i="2"/>
  <c r="I12" i="2"/>
  <c r="I11" i="2"/>
  <c r="I10" i="2"/>
  <c r="I9" i="2"/>
  <c r="I8" i="2"/>
  <c r="K30" i="2" l="1"/>
  <c r="U29" i="1"/>
  <c r="U28" i="1"/>
  <c r="T29" i="1"/>
  <c r="T28" i="1"/>
  <c r="Q21" i="1" l="1"/>
  <c r="Q16" i="1"/>
  <c r="Q17" i="1"/>
  <c r="Q18" i="1"/>
  <c r="Q19" i="1"/>
  <c r="Q20" i="1"/>
  <c r="Q15" i="1"/>
  <c r="Q5" i="1"/>
  <c r="Q11" i="1"/>
  <c r="Q10" i="1"/>
  <c r="Q9" i="1"/>
  <c r="Q8" i="1"/>
  <c r="Q7" i="1"/>
  <c r="Q6" i="1"/>
  <c r="K23" i="1"/>
  <c r="K17" i="1"/>
  <c r="K18" i="1"/>
  <c r="K19" i="1"/>
  <c r="K20" i="1"/>
  <c r="K21" i="1"/>
  <c r="K22" i="1"/>
  <c r="K16" i="1"/>
  <c r="I22" i="1"/>
  <c r="I21" i="1"/>
  <c r="I20" i="1"/>
  <c r="I19" i="1"/>
  <c r="I18" i="1"/>
  <c r="I17" i="1"/>
  <c r="I16" i="1"/>
  <c r="I14" i="1"/>
  <c r="I13" i="1"/>
  <c r="I12" i="1"/>
  <c r="I11" i="1"/>
  <c r="I10" i="1"/>
  <c r="I9" i="1"/>
  <c r="I8" i="1"/>
  <c r="Q12" i="1" l="1"/>
</calcChain>
</file>

<file path=xl/sharedStrings.xml><?xml version="1.0" encoding="utf-8"?>
<sst xmlns="http://schemas.openxmlformats.org/spreadsheetml/2006/main" count="76" uniqueCount="36">
  <si>
    <t>Fraction volume cm³/g</t>
  </si>
  <si>
    <t>Resin/fd</t>
  </si>
  <si>
    <t>%DVB</t>
  </si>
  <si>
    <t>exp</t>
  </si>
  <si>
    <t>Rm</t>
  </si>
  <si>
    <t>ISEC</t>
  </si>
  <si>
    <t>mod</t>
  </si>
  <si>
    <t>resid</t>
  </si>
  <si>
    <t>Modelo ISEC</t>
  </si>
  <si>
    <t>Modelo Bal. Sequencias</t>
  </si>
  <si>
    <t>rn0</t>
  </si>
  <si>
    <t>5 parâmetros</t>
  </si>
  <si>
    <t>1 parâmetro</t>
  </si>
  <si>
    <t>AIC</t>
  </si>
  <si>
    <t>nota</t>
  </si>
  <si>
    <t>K</t>
  </si>
  <si>
    <t>AKAIKE</t>
  </si>
  <si>
    <t>residuos</t>
  </si>
  <si>
    <t>JERABEK</t>
  </si>
  <si>
    <t>PCD exp</t>
  </si>
  <si>
    <t>sum(LE)</t>
  </si>
  <si>
    <t>n=100</t>
  </si>
  <si>
    <t>Resina</t>
  </si>
  <si>
    <t>Sum(LE)</t>
  </si>
  <si>
    <t>A121</t>
  </si>
  <si>
    <t>D2</t>
  </si>
  <si>
    <t>A31</t>
  </si>
  <si>
    <t>D4</t>
  </si>
  <si>
    <t>D8</t>
  </si>
  <si>
    <t>JERABEK2002</t>
  </si>
  <si>
    <t>Bringué2019</t>
  </si>
  <si>
    <t>Tejero2002</t>
  </si>
  <si>
    <t>CT224</t>
  </si>
  <si>
    <t>GLOBAL</t>
  </si>
  <si>
    <t>BRINGUÉ</t>
  </si>
  <si>
    <t>TEJERO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</si>
</sst>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sz val="11"/>
      <color rgb="FFBC8F8F"/>
      <name val="Monospaced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1" fontId="0" fillId="0" borderId="0" xfId="0" applyNumberFormat="1"/>
    <xf numFmtId="11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LExPCD!$E$8:$E$14</c:f>
              <c:numCache>
                <c:formatCode>General</c:formatCode>
                <c:ptCount val="7"/>
                <c:pt idx="0">
                  <c:v>1.7238540154629561E-3</c:v>
                </c:pt>
                <c:pt idx="1">
                  <c:v>4.0886293094098431E-3</c:v>
                </c:pt>
                <c:pt idx="2">
                  <c:v>7.215099923444543E-3</c:v>
                </c:pt>
                <c:pt idx="3">
                  <c:v>1.0852588304418369E-2</c:v>
                </c:pt>
                <c:pt idx="4">
                  <c:v>2.3413194152616997E-2</c:v>
                </c:pt>
                <c:pt idx="5">
                  <c:v>2.3413194152616997E-2</c:v>
                </c:pt>
                <c:pt idx="6">
                  <c:v>5.9981578866728398E-2</c:v>
                </c:pt>
              </c:numCache>
            </c:numRef>
          </c:xVal>
          <c:yVal>
            <c:numRef>
              <c:f>LExPCD!$D$8:$D$14</c:f>
              <c:numCache>
                <c:formatCode>General</c:formatCode>
                <c:ptCount val="7"/>
                <c:pt idx="0">
                  <c:v>0.18014516506672901</c:v>
                </c:pt>
                <c:pt idx="1">
                  <c:v>0.19174311926605506</c:v>
                </c:pt>
                <c:pt idx="2">
                  <c:v>0.36791907514450867</c:v>
                </c:pt>
                <c:pt idx="3">
                  <c:v>0.37067669172932327</c:v>
                </c:pt>
                <c:pt idx="4">
                  <c:v>0.59489795918367361</c:v>
                </c:pt>
                <c:pt idx="5">
                  <c:v>0.70903954802259894</c:v>
                </c:pt>
                <c:pt idx="6">
                  <c:v>1.3926666666666667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C7-4F4F-9C8F-0298A8804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84400"/>
        <c:axId val="256792304"/>
      </c:scatterChart>
      <c:valAx>
        <c:axId val="25678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92304"/>
        <c:crosses val="autoZero"/>
        <c:crossBetween val="midCat"/>
      </c:valAx>
      <c:valAx>
        <c:axId val="256792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8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LExPCD!$M$8:$M$12</c:f>
              <c:numCache>
                <c:formatCode>General</c:formatCode>
                <c:ptCount val="5"/>
                <c:pt idx="0">
                  <c:v>4.0886293094098431E-3</c:v>
                </c:pt>
                <c:pt idx="1">
                  <c:v>4.0886293094098431E-3</c:v>
                </c:pt>
                <c:pt idx="2">
                  <c:v>2.3413194152616997E-2</c:v>
                </c:pt>
                <c:pt idx="3">
                  <c:v>2.3413194152616997E-2</c:v>
                </c:pt>
                <c:pt idx="4">
                  <c:v>5.9981578866728398E-2</c:v>
                </c:pt>
              </c:numCache>
            </c:numRef>
          </c:xVal>
          <c:yVal>
            <c:numRef>
              <c:f>LExPCD!$L$8:$L$12</c:f>
              <c:numCache>
                <c:formatCode>General</c:formatCode>
                <c:ptCount val="5"/>
                <c:pt idx="0">
                  <c:v>0.29930247305009516</c:v>
                </c:pt>
                <c:pt idx="1">
                  <c:v>0.34555638536221067</c:v>
                </c:pt>
                <c:pt idx="2">
                  <c:v>0.71102099236641214</c:v>
                </c:pt>
                <c:pt idx="3">
                  <c:v>0.6364878048780489</c:v>
                </c:pt>
                <c:pt idx="4">
                  <c:v>1.4466524216524217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36-4812-8358-C41EAEC20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84400"/>
        <c:axId val="256792304"/>
      </c:scatterChart>
      <c:valAx>
        <c:axId val="25678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92304"/>
        <c:crosses val="autoZero"/>
        <c:crossBetween val="midCat"/>
      </c:valAx>
      <c:valAx>
        <c:axId val="256792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8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LExPCD!$G$38:$G$50</c:f>
              <c:numCache>
                <c:formatCode>General</c:formatCode>
                <c:ptCount val="13"/>
                <c:pt idx="0">
                  <c:v>1.7238540154629561E-3</c:v>
                </c:pt>
                <c:pt idx="1">
                  <c:v>4.0886293094098431E-3</c:v>
                </c:pt>
                <c:pt idx="2">
                  <c:v>7.215099923444543E-3</c:v>
                </c:pt>
                <c:pt idx="3">
                  <c:v>1.0852588304418369E-2</c:v>
                </c:pt>
                <c:pt idx="4">
                  <c:v>2.3413194152616997E-2</c:v>
                </c:pt>
                <c:pt idx="5">
                  <c:v>2.3413194152616997E-2</c:v>
                </c:pt>
                <c:pt idx="6">
                  <c:v>5.9981578866728398E-2</c:v>
                </c:pt>
                <c:pt idx="7">
                  <c:v>4.0886293094098431E-3</c:v>
                </c:pt>
                <c:pt idx="8">
                  <c:v>4.0886293094098431E-3</c:v>
                </c:pt>
                <c:pt idx="9">
                  <c:v>2.3413194152616997E-2</c:v>
                </c:pt>
                <c:pt idx="10">
                  <c:v>2.3413194152616997E-2</c:v>
                </c:pt>
                <c:pt idx="11">
                  <c:v>5.9981578866728398E-2</c:v>
                </c:pt>
                <c:pt idx="12">
                  <c:v>2.3413194152616997E-2</c:v>
                </c:pt>
              </c:numCache>
            </c:numRef>
          </c:xVal>
          <c:yVal>
            <c:numRef>
              <c:f>LExPCD!$F$38:$F$50</c:f>
              <c:numCache>
                <c:formatCode>General</c:formatCode>
                <c:ptCount val="13"/>
                <c:pt idx="0">
                  <c:v>0.18014516506672901</c:v>
                </c:pt>
                <c:pt idx="1">
                  <c:v>0.19174311926605506</c:v>
                </c:pt>
                <c:pt idx="2">
                  <c:v>0.36791907514450867</c:v>
                </c:pt>
                <c:pt idx="3">
                  <c:v>0.37067669172932327</c:v>
                </c:pt>
                <c:pt idx="4">
                  <c:v>0.59489795918367361</c:v>
                </c:pt>
                <c:pt idx="5">
                  <c:v>0.70903954802259894</c:v>
                </c:pt>
                <c:pt idx="6">
                  <c:v>1.3926666666666667</c:v>
                </c:pt>
                <c:pt idx="7">
                  <c:v>0.29930247305009516</c:v>
                </c:pt>
                <c:pt idx="8">
                  <c:v>0.34555638536221067</c:v>
                </c:pt>
                <c:pt idx="9">
                  <c:v>0.71102099236641214</c:v>
                </c:pt>
                <c:pt idx="10">
                  <c:v>0.6364878048780489</c:v>
                </c:pt>
                <c:pt idx="11">
                  <c:v>1.4466524216524217</c:v>
                </c:pt>
                <c:pt idx="12">
                  <c:v>1.056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1E-4B39-ACFD-8C109BAA1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84400"/>
        <c:axId val="256792304"/>
      </c:scatterChart>
      <c:valAx>
        <c:axId val="25678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92304"/>
        <c:crosses val="autoZero"/>
        <c:crossBetween val="midCat"/>
      </c:valAx>
      <c:valAx>
        <c:axId val="256792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8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LExPCD!$E$38:$E$49</c:f>
              <c:numCache>
                <c:formatCode>General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8</c:v>
                </c:pt>
              </c:numCache>
            </c:numRef>
          </c:xVal>
          <c:yVal>
            <c:numRef>
              <c:f>LExPCD!$F$38:$F$49</c:f>
              <c:numCache>
                <c:formatCode>General</c:formatCode>
                <c:ptCount val="12"/>
                <c:pt idx="0">
                  <c:v>0.18014516506672901</c:v>
                </c:pt>
                <c:pt idx="1">
                  <c:v>0.19174311926605506</c:v>
                </c:pt>
                <c:pt idx="2">
                  <c:v>0.36791907514450867</c:v>
                </c:pt>
                <c:pt idx="3">
                  <c:v>0.37067669172932327</c:v>
                </c:pt>
                <c:pt idx="4">
                  <c:v>0.59489795918367361</c:v>
                </c:pt>
                <c:pt idx="5">
                  <c:v>0.70903954802259894</c:v>
                </c:pt>
                <c:pt idx="6">
                  <c:v>1.3926666666666667</c:v>
                </c:pt>
                <c:pt idx="7">
                  <c:v>0.29930247305009516</c:v>
                </c:pt>
                <c:pt idx="8">
                  <c:v>0.34555638536221067</c:v>
                </c:pt>
                <c:pt idx="9">
                  <c:v>0.71102099236641214</c:v>
                </c:pt>
                <c:pt idx="10">
                  <c:v>0.6364878048780489</c:v>
                </c:pt>
                <c:pt idx="11">
                  <c:v>1.4466524216524217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0-4E03-8E5D-9440C623C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784400"/>
        <c:axId val="256792304"/>
      </c:scatterChart>
      <c:valAx>
        <c:axId val="25678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92304"/>
        <c:crosses val="autoZero"/>
        <c:crossBetween val="midCat"/>
      </c:valAx>
      <c:valAx>
        <c:axId val="256792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678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14</xdr:row>
      <xdr:rowOff>171450</xdr:rowOff>
    </xdr:from>
    <xdr:to>
      <xdr:col>7</xdr:col>
      <xdr:colOff>426720</xdr:colOff>
      <xdr:row>29</xdr:row>
      <xdr:rowOff>171450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121920</xdr:colOff>
      <xdr:row>14</xdr:row>
      <xdr:rowOff>106680</xdr:rowOff>
    </xdr:from>
    <xdr:to>
      <xdr:col>15</xdr:col>
      <xdr:colOff>426720</xdr:colOff>
      <xdr:row>29</xdr:row>
      <xdr:rowOff>106680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38</xdr:row>
      <xdr:rowOff>0</xdr:rowOff>
    </xdr:from>
    <xdr:to>
      <xdr:col>15</xdr:col>
      <xdr:colOff>304800</xdr:colOff>
      <xdr:row>53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37</xdr:row>
      <xdr:rowOff>0</xdr:rowOff>
    </xdr:from>
    <xdr:to>
      <xdr:col>25</xdr:col>
      <xdr:colOff>304800</xdr:colOff>
      <xdr:row>52</xdr:row>
      <xdr:rowOff>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9"/>
  <sheetViews>
    <sheetView workbookViewId="0">
      <selection activeCell="M14" sqref="M14"/>
    </sheetView>
  </sheetViews>
  <sheetFormatPr defaultRowHeight="14.4"/>
  <cols>
    <col min="20" max="21" width="9.21875" bestFit="1" customWidth="1"/>
  </cols>
  <sheetData>
    <row r="2" spans="2:19">
      <c r="D2" t="s">
        <v>8</v>
      </c>
      <c r="O2" t="s">
        <v>9</v>
      </c>
      <c r="R2" t="s">
        <v>12</v>
      </c>
    </row>
    <row r="3" spans="2:19">
      <c r="R3" t="s">
        <v>10</v>
      </c>
      <c r="S3" s="1">
        <v>26.44</v>
      </c>
    </row>
    <row r="4" spans="2:19">
      <c r="O4" t="s">
        <v>6</v>
      </c>
      <c r="P4" t="s">
        <v>3</v>
      </c>
      <c r="Q4" t="s">
        <v>7</v>
      </c>
    </row>
    <row r="5" spans="2:19">
      <c r="D5" t="s">
        <v>0</v>
      </c>
      <c r="O5">
        <v>7.4005008999999999</v>
      </c>
      <c r="P5">
        <v>7.6</v>
      </c>
      <c r="Q5">
        <f>(O5-P5)^2</f>
        <v>3.9799890900809883E-2</v>
      </c>
    </row>
    <row r="6" spans="2:19">
      <c r="O6">
        <v>6.4385588</v>
      </c>
      <c r="P6">
        <v>6.1</v>
      </c>
      <c r="Q6">
        <f t="shared" ref="Q6:Q11" si="0">(O6-P6)^2</f>
        <v>0.11462206105744026</v>
      </c>
    </row>
    <row r="7" spans="2:19">
      <c r="B7" t="s">
        <v>1</v>
      </c>
      <c r="C7" t="s">
        <v>2</v>
      </c>
      <c r="D7">
        <v>0.1</v>
      </c>
      <c r="E7">
        <v>0.2</v>
      </c>
      <c r="F7">
        <v>0.4</v>
      </c>
      <c r="G7">
        <v>0.8</v>
      </c>
      <c r="H7">
        <v>1.5</v>
      </c>
      <c r="O7">
        <v>5.7085979</v>
      </c>
      <c r="P7">
        <v>5.5</v>
      </c>
      <c r="Q7">
        <f t="shared" si="0"/>
        <v>4.3513083884410005E-2</v>
      </c>
    </row>
    <row r="8" spans="2:19">
      <c r="B8">
        <v>1</v>
      </c>
      <c r="C8">
        <v>1</v>
      </c>
      <c r="D8">
        <v>3.73</v>
      </c>
      <c r="E8">
        <v>0</v>
      </c>
      <c r="F8">
        <v>9.0999999999999998E-2</v>
      </c>
      <c r="G8">
        <v>0.45</v>
      </c>
      <c r="H8">
        <v>0</v>
      </c>
      <c r="I8">
        <f>(D8*$C$3+E8*$D$3+F8*$E$3+G8*$F$3+H8*$G$3)/(SUM(D8:H8))</f>
        <v>0</v>
      </c>
      <c r="O8">
        <v>5.1203602000000004</v>
      </c>
      <c r="P8">
        <v>5.3</v>
      </c>
      <c r="Q8">
        <f t="shared" si="0"/>
        <v>3.2270457744039804E-2</v>
      </c>
    </row>
    <row r="9" spans="2:19">
      <c r="B9">
        <v>2</v>
      </c>
      <c r="C9">
        <v>1.5</v>
      </c>
      <c r="D9">
        <v>0.36</v>
      </c>
      <c r="E9">
        <v>4</v>
      </c>
      <c r="F9">
        <v>0</v>
      </c>
      <c r="G9">
        <v>0</v>
      </c>
      <c r="H9">
        <v>0</v>
      </c>
      <c r="I9">
        <f t="shared" ref="I9:I14" si="1">(D9*$C$3+E9*$D$3+F9*$E$3+G9*$F$3+H9*$G$3)/(SUM(D9:H9))</f>
        <v>0</v>
      </c>
      <c r="O9">
        <v>3.8573506000000002</v>
      </c>
      <c r="P9">
        <v>4.5</v>
      </c>
      <c r="Q9">
        <f t="shared" si="0"/>
        <v>0.41299825132035978</v>
      </c>
    </row>
    <row r="10" spans="2:19">
      <c r="B10">
        <v>3</v>
      </c>
      <c r="C10">
        <v>2</v>
      </c>
      <c r="D10">
        <v>0</v>
      </c>
      <c r="E10">
        <v>1.82</v>
      </c>
      <c r="F10">
        <v>1.41</v>
      </c>
      <c r="G10">
        <v>0</v>
      </c>
      <c r="H10">
        <v>0.23</v>
      </c>
      <c r="I10">
        <f t="shared" si="1"/>
        <v>0</v>
      </c>
      <c r="O10">
        <v>3.8573506000000002</v>
      </c>
      <c r="P10">
        <v>4.5999999999999996</v>
      </c>
      <c r="Q10">
        <f t="shared" si="0"/>
        <v>0.55152813132035916</v>
      </c>
    </row>
    <row r="11" spans="2:19">
      <c r="B11">
        <v>4</v>
      </c>
      <c r="C11">
        <v>2.5</v>
      </c>
      <c r="D11">
        <v>0</v>
      </c>
      <c r="E11">
        <v>0.39</v>
      </c>
      <c r="F11">
        <v>2.27</v>
      </c>
      <c r="G11">
        <v>0</v>
      </c>
      <c r="H11">
        <v>0</v>
      </c>
      <c r="I11">
        <f t="shared" si="1"/>
        <v>0</v>
      </c>
      <c r="O11">
        <v>2.2559212999999998</v>
      </c>
      <c r="P11">
        <v>1.5</v>
      </c>
      <c r="Q11">
        <f t="shared" si="0"/>
        <v>0.57141701179368964</v>
      </c>
    </row>
    <row r="12" spans="2:19">
      <c r="B12">
        <v>5</v>
      </c>
      <c r="C12">
        <v>4</v>
      </c>
      <c r="D12">
        <v>0.18</v>
      </c>
      <c r="E12">
        <v>0</v>
      </c>
      <c r="F12">
        <v>0.69</v>
      </c>
      <c r="G12">
        <v>1.0900000000000001</v>
      </c>
      <c r="H12">
        <v>0</v>
      </c>
      <c r="I12">
        <f t="shared" si="1"/>
        <v>0</v>
      </c>
      <c r="Q12">
        <f>SUM(Q5:Q11)</f>
        <v>1.7661488880211087</v>
      </c>
    </row>
    <row r="13" spans="2:19">
      <c r="B13">
        <v>6</v>
      </c>
      <c r="C13">
        <v>4</v>
      </c>
      <c r="D13">
        <v>0.23</v>
      </c>
      <c r="E13">
        <v>0</v>
      </c>
      <c r="F13">
        <v>0</v>
      </c>
      <c r="G13">
        <v>1.54</v>
      </c>
      <c r="H13">
        <v>0</v>
      </c>
      <c r="I13">
        <f t="shared" si="1"/>
        <v>0</v>
      </c>
    </row>
    <row r="14" spans="2:19">
      <c r="B14">
        <v>7</v>
      </c>
      <c r="C14">
        <v>8</v>
      </c>
      <c r="D14">
        <v>0</v>
      </c>
      <c r="E14">
        <v>0</v>
      </c>
      <c r="F14">
        <v>0</v>
      </c>
      <c r="G14">
        <v>0.23</v>
      </c>
      <c r="H14">
        <v>1.27</v>
      </c>
      <c r="I14">
        <f t="shared" si="1"/>
        <v>0</v>
      </c>
    </row>
    <row r="15" spans="2:19">
      <c r="I15" t="s">
        <v>6</v>
      </c>
      <c r="J15" t="s">
        <v>3</v>
      </c>
      <c r="K15" t="s">
        <v>7</v>
      </c>
      <c r="O15">
        <v>7.4005008999999999</v>
      </c>
      <c r="P15">
        <v>7.6</v>
      </c>
      <c r="Q15">
        <f>(O15-P15)^2</f>
        <v>3.9799890900809883E-2</v>
      </c>
    </row>
    <row r="16" spans="2:19">
      <c r="C16" t="s">
        <v>4</v>
      </c>
      <c r="D16">
        <v>1.7</v>
      </c>
      <c r="E16">
        <v>1.39</v>
      </c>
      <c r="F16">
        <v>1.95</v>
      </c>
      <c r="G16">
        <v>2.7</v>
      </c>
      <c r="H16">
        <v>0.64</v>
      </c>
      <c r="I16">
        <f>D8*D16+E8*E16+F8*F16+G8*G16+H8*H16</f>
        <v>7.7334500000000004</v>
      </c>
      <c r="J16">
        <v>7.6</v>
      </c>
      <c r="K16">
        <f>(I16-J16)^2</f>
        <v>1.7808902500000195E-2</v>
      </c>
      <c r="O16">
        <v>6.4385588</v>
      </c>
      <c r="P16">
        <v>6.1</v>
      </c>
      <c r="Q16">
        <f t="shared" ref="Q16:Q20" si="2">(O16-P16)^2</f>
        <v>0.11462206105744026</v>
      </c>
    </row>
    <row r="17" spans="2:21">
      <c r="B17" t="s">
        <v>5</v>
      </c>
      <c r="D17">
        <v>1.7</v>
      </c>
      <c r="E17">
        <v>1.39</v>
      </c>
      <c r="F17">
        <v>1.95</v>
      </c>
      <c r="G17">
        <v>2.7</v>
      </c>
      <c r="H17">
        <v>0.64</v>
      </c>
      <c r="I17">
        <f t="shared" ref="I17:I22" si="3">D9*D17+E9*E17+F9*F17+G9*G17+H9*H17</f>
        <v>6.1719999999999997</v>
      </c>
      <c r="J17">
        <v>6.1</v>
      </c>
      <c r="K17">
        <f t="shared" ref="K17:K22" si="4">(I17-J17)^2</f>
        <v>5.1840000000000089E-3</v>
      </c>
      <c r="O17">
        <v>5.7085979</v>
      </c>
      <c r="P17">
        <v>5.5</v>
      </c>
      <c r="Q17">
        <f t="shared" si="2"/>
        <v>4.3513083884410005E-2</v>
      </c>
    </row>
    <row r="18" spans="2:21">
      <c r="D18">
        <v>1.7</v>
      </c>
      <c r="E18">
        <v>1.39</v>
      </c>
      <c r="F18">
        <v>1.95</v>
      </c>
      <c r="G18">
        <v>2.7</v>
      </c>
      <c r="H18">
        <v>0.64</v>
      </c>
      <c r="I18">
        <f t="shared" si="3"/>
        <v>5.426499999999999</v>
      </c>
      <c r="J18">
        <v>5.5</v>
      </c>
      <c r="K18">
        <f t="shared" si="4"/>
        <v>5.4022500000001483E-3</v>
      </c>
      <c r="O18">
        <v>5.1203602000000004</v>
      </c>
      <c r="P18">
        <v>5.3</v>
      </c>
      <c r="Q18">
        <f t="shared" si="2"/>
        <v>3.2270457744039804E-2</v>
      </c>
    </row>
    <row r="19" spans="2:21">
      <c r="D19">
        <v>1.7</v>
      </c>
      <c r="E19">
        <v>1.39</v>
      </c>
      <c r="F19">
        <v>1.95</v>
      </c>
      <c r="G19">
        <v>2.7</v>
      </c>
      <c r="H19">
        <v>0.64</v>
      </c>
      <c r="I19">
        <f t="shared" si="3"/>
        <v>4.9686000000000003</v>
      </c>
      <c r="J19">
        <v>5.3</v>
      </c>
      <c r="K19">
        <f t="shared" si="4"/>
        <v>0.10982595999999965</v>
      </c>
      <c r="O19">
        <v>3.8573506000000002</v>
      </c>
      <c r="P19">
        <v>4.55</v>
      </c>
      <c r="Q19">
        <f t="shared" si="2"/>
        <v>0.47976319132035949</v>
      </c>
    </row>
    <row r="20" spans="2:21">
      <c r="D20">
        <v>1.7</v>
      </c>
      <c r="E20">
        <v>1.39</v>
      </c>
      <c r="F20">
        <v>1.95</v>
      </c>
      <c r="G20">
        <v>2.7</v>
      </c>
      <c r="H20">
        <v>0.64</v>
      </c>
      <c r="I20">
        <f t="shared" si="3"/>
        <v>4.5945</v>
      </c>
      <c r="J20">
        <v>4.5</v>
      </c>
      <c r="K20">
        <f t="shared" si="4"/>
        <v>8.9302500000000059E-3</v>
      </c>
      <c r="O20">
        <v>2.2559212999999998</v>
      </c>
      <c r="P20">
        <v>1.5</v>
      </c>
      <c r="Q20">
        <f t="shared" si="2"/>
        <v>0.57141701179368964</v>
      </c>
    </row>
    <row r="21" spans="2:21">
      <c r="D21">
        <v>1.7</v>
      </c>
      <c r="E21">
        <v>1.39</v>
      </c>
      <c r="F21">
        <v>1.95</v>
      </c>
      <c r="G21">
        <v>2.7</v>
      </c>
      <c r="H21">
        <v>0.64</v>
      </c>
      <c r="I21">
        <f t="shared" si="3"/>
        <v>4.5490000000000004</v>
      </c>
      <c r="J21">
        <v>4.5999999999999996</v>
      </c>
      <c r="K21">
        <f t="shared" si="4"/>
        <v>2.6009999999999254E-3</v>
      </c>
      <c r="Q21">
        <f>SUM(Q15:Q20)</f>
        <v>1.2813856967007491</v>
      </c>
    </row>
    <row r="22" spans="2:21">
      <c r="D22">
        <v>1.7</v>
      </c>
      <c r="E22">
        <v>1.39</v>
      </c>
      <c r="F22">
        <v>1.95</v>
      </c>
      <c r="G22">
        <v>2.7</v>
      </c>
      <c r="H22">
        <v>0.64</v>
      </c>
      <c r="I22">
        <f t="shared" si="3"/>
        <v>1.4338000000000002</v>
      </c>
      <c r="J22">
        <v>1.5</v>
      </c>
      <c r="K22">
        <f t="shared" si="4"/>
        <v>4.3824399999999753E-3</v>
      </c>
    </row>
    <row r="23" spans="2:21">
      <c r="K23">
        <f>SUM(K16:K22)</f>
        <v>0.15413480249999995</v>
      </c>
    </row>
    <row r="24" spans="2:21">
      <c r="D24" t="s">
        <v>11</v>
      </c>
    </row>
    <row r="26" spans="2:21">
      <c r="O26" t="s">
        <v>16</v>
      </c>
    </row>
    <row r="27" spans="2:21">
      <c r="O27" t="s">
        <v>17</v>
      </c>
      <c r="P27" t="s">
        <v>15</v>
      </c>
      <c r="T27" t="s">
        <v>13</v>
      </c>
      <c r="U27" t="s">
        <v>14</v>
      </c>
    </row>
    <row r="28" spans="2:21">
      <c r="O28" s="3">
        <v>0.15413480249999995</v>
      </c>
      <c r="P28">
        <v>5</v>
      </c>
      <c r="T28" s="4">
        <f>20*LN(O28/20)+2*P28+2*P28*(P28+1)/(20-P28-1)</f>
        <v>-83.027485556302523</v>
      </c>
      <c r="U28" s="3">
        <f>T28-T29</f>
        <v>-30.293903665777933</v>
      </c>
    </row>
    <row r="29" spans="2:21">
      <c r="O29" s="3">
        <v>1.2813856967007491</v>
      </c>
      <c r="P29">
        <v>1</v>
      </c>
      <c r="T29" s="2">
        <f>20*LN(O29/20)+2*P29+2*P29*(P29+1)/(20-P29-1)</f>
        <v>-52.73358189052459</v>
      </c>
      <c r="U29" s="3">
        <f>T29-T29</f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1"/>
  <sheetViews>
    <sheetView workbookViewId="0">
      <selection activeCell="H6" sqref="H6"/>
    </sheetView>
  </sheetViews>
  <sheetFormatPr defaultRowHeight="14.4"/>
  <sheetData>
    <row r="2" spans="2:19">
      <c r="D2" t="s">
        <v>8</v>
      </c>
      <c r="O2" t="s">
        <v>9</v>
      </c>
      <c r="R2" t="s">
        <v>12</v>
      </c>
    </row>
    <row r="3" spans="2:19">
      <c r="R3" t="s">
        <v>10</v>
      </c>
      <c r="S3" s="1"/>
    </row>
    <row r="4" spans="2:19">
      <c r="O4" t="s">
        <v>6</v>
      </c>
      <c r="P4" t="s">
        <v>3</v>
      </c>
      <c r="Q4" t="s">
        <v>7</v>
      </c>
    </row>
    <row r="5" spans="2:19">
      <c r="D5" t="s">
        <v>0</v>
      </c>
    </row>
    <row r="7" spans="2:19">
      <c r="B7" t="s">
        <v>1</v>
      </c>
      <c r="C7" t="s">
        <v>2</v>
      </c>
      <c r="D7">
        <v>0.1</v>
      </c>
      <c r="E7">
        <v>0.2</v>
      </c>
      <c r="F7">
        <v>0.4</v>
      </c>
      <c r="G7">
        <v>0.8</v>
      </c>
      <c r="H7">
        <v>1.5</v>
      </c>
    </row>
    <row r="8" spans="2:19">
      <c r="I8" t="e">
        <f>(D8*$C$3+E8*$D$3+F8*$E$3+G8*$F$3+H8*$G$3)/(SUM(D8:H8))</f>
        <v>#DIV/0!</v>
      </c>
    </row>
    <row r="9" spans="2:19">
      <c r="I9" t="e">
        <f t="shared" ref="I9:I14" si="0">(D9*$C$3+E9*$D$3+F9*$E$3+G9*$F$3+H9*$G$3)/(SUM(D9:H9))</f>
        <v>#DIV/0!</v>
      </c>
    </row>
    <row r="10" spans="2:19">
      <c r="I10" t="e">
        <f t="shared" si="0"/>
        <v>#DIV/0!</v>
      </c>
    </row>
    <row r="11" spans="2:19">
      <c r="I11" t="e">
        <f t="shared" si="0"/>
        <v>#DIV/0!</v>
      </c>
    </row>
    <row r="12" spans="2:19">
      <c r="I12" t="e">
        <f t="shared" si="0"/>
        <v>#DIV/0!</v>
      </c>
    </row>
    <row r="13" spans="2:19">
      <c r="I13" t="e">
        <f t="shared" si="0"/>
        <v>#DIV/0!</v>
      </c>
    </row>
    <row r="14" spans="2:19">
      <c r="I14" t="e">
        <f t="shared" si="0"/>
        <v>#DIV/0!</v>
      </c>
    </row>
    <row r="22" spans="2:21">
      <c r="I22" t="s">
        <v>6</v>
      </c>
      <c r="J22" t="s">
        <v>3</v>
      </c>
      <c r="K22" t="s">
        <v>7</v>
      </c>
    </row>
    <row r="23" spans="2:21">
      <c r="C23" t="s">
        <v>4</v>
      </c>
      <c r="D23">
        <v>1.7</v>
      </c>
      <c r="E23">
        <v>1.39</v>
      </c>
      <c r="F23">
        <v>1.95</v>
      </c>
      <c r="G23">
        <v>2.7</v>
      </c>
      <c r="H23">
        <v>0.64</v>
      </c>
      <c r="I23">
        <f t="shared" ref="I23:I29" si="1">D8*D23+E8*E23+F8*F23+G8*G23+H8*H23</f>
        <v>0</v>
      </c>
      <c r="K23">
        <f>(I23-J23)^2</f>
        <v>0</v>
      </c>
    </row>
    <row r="24" spans="2:21">
      <c r="B24" t="s">
        <v>5</v>
      </c>
      <c r="D24">
        <v>1.7</v>
      </c>
      <c r="E24">
        <v>1.39</v>
      </c>
      <c r="F24">
        <v>1.95</v>
      </c>
      <c r="G24">
        <v>2.7</v>
      </c>
      <c r="H24">
        <v>0.64</v>
      </c>
      <c r="I24">
        <f t="shared" si="1"/>
        <v>0</v>
      </c>
      <c r="K24">
        <f t="shared" ref="K24:K29" si="2">(I24-J24)^2</f>
        <v>0</v>
      </c>
    </row>
    <row r="25" spans="2:21">
      <c r="D25">
        <v>1.7</v>
      </c>
      <c r="E25">
        <v>1.39</v>
      </c>
      <c r="F25">
        <v>1.95</v>
      </c>
      <c r="G25">
        <v>2.7</v>
      </c>
      <c r="H25">
        <v>0.64</v>
      </c>
      <c r="I25">
        <f t="shared" si="1"/>
        <v>0</v>
      </c>
      <c r="K25">
        <f t="shared" si="2"/>
        <v>0</v>
      </c>
    </row>
    <row r="26" spans="2:21">
      <c r="D26">
        <v>1.7</v>
      </c>
      <c r="E26">
        <v>1.39</v>
      </c>
      <c r="F26">
        <v>1.95</v>
      </c>
      <c r="G26">
        <v>2.7</v>
      </c>
      <c r="H26">
        <v>0.64</v>
      </c>
      <c r="I26">
        <f t="shared" si="1"/>
        <v>0</v>
      </c>
      <c r="K26">
        <f t="shared" si="2"/>
        <v>0</v>
      </c>
      <c r="O26" t="s">
        <v>16</v>
      </c>
    </row>
    <row r="27" spans="2:21">
      <c r="D27">
        <v>1.7</v>
      </c>
      <c r="E27">
        <v>1.39</v>
      </c>
      <c r="F27">
        <v>1.95</v>
      </c>
      <c r="G27">
        <v>2.7</v>
      </c>
      <c r="H27">
        <v>0.64</v>
      </c>
      <c r="I27">
        <f t="shared" si="1"/>
        <v>0</v>
      </c>
      <c r="K27">
        <f t="shared" si="2"/>
        <v>0</v>
      </c>
      <c r="O27" t="s">
        <v>17</v>
      </c>
      <c r="P27" t="s">
        <v>15</v>
      </c>
      <c r="T27" t="s">
        <v>13</v>
      </c>
      <c r="U27" t="s">
        <v>14</v>
      </c>
    </row>
    <row r="28" spans="2:21">
      <c r="D28">
        <v>1.7</v>
      </c>
      <c r="E28">
        <v>1.39</v>
      </c>
      <c r="F28">
        <v>1.95</v>
      </c>
      <c r="G28">
        <v>2.7</v>
      </c>
      <c r="H28">
        <v>0.64</v>
      </c>
      <c r="I28">
        <f t="shared" si="1"/>
        <v>0</v>
      </c>
      <c r="K28">
        <f t="shared" si="2"/>
        <v>0</v>
      </c>
      <c r="O28" s="3">
        <v>0.15413480249999995</v>
      </c>
      <c r="P28">
        <v>5</v>
      </c>
      <c r="T28" s="4">
        <f>20*LN(O28/20)+2*P28+2*P28*(P28+1)/(20-P28-1)</f>
        <v>-83.027485556302523</v>
      </c>
      <c r="U28" s="3">
        <f>T28-T29</f>
        <v>-30.293903665777933</v>
      </c>
    </row>
    <row r="29" spans="2:21">
      <c r="D29">
        <v>1.7</v>
      </c>
      <c r="E29">
        <v>1.39</v>
      </c>
      <c r="F29">
        <v>1.95</v>
      </c>
      <c r="G29">
        <v>2.7</v>
      </c>
      <c r="H29">
        <v>0.64</v>
      </c>
      <c r="I29">
        <f t="shared" si="1"/>
        <v>0</v>
      </c>
      <c r="K29">
        <f t="shared" si="2"/>
        <v>0</v>
      </c>
      <c r="O29" s="3">
        <v>1.2813856967007491</v>
      </c>
      <c r="P29">
        <v>1</v>
      </c>
      <c r="T29" s="2">
        <f>20*LN(O29/20)+2*P29+2*P29*(P29+1)/(20-P29-1)</f>
        <v>-52.73358189052459</v>
      </c>
      <c r="U29" s="3">
        <f>T29-T29</f>
        <v>0</v>
      </c>
    </row>
    <row r="30" spans="2:21">
      <c r="K30">
        <f>SUM(K23:K29)</f>
        <v>0</v>
      </c>
    </row>
    <row r="31" spans="2:21">
      <c r="D31" t="s">
        <v>11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50"/>
  <sheetViews>
    <sheetView tabSelected="1" topLeftCell="A37" workbookViewId="0">
      <selection activeCell="Q37" sqref="Q37"/>
    </sheetView>
  </sheetViews>
  <sheetFormatPr defaultRowHeight="14.4"/>
  <sheetData>
    <row r="2" spans="3:20">
      <c r="C2" t="s">
        <v>21</v>
      </c>
    </row>
    <row r="4" spans="3:20">
      <c r="C4" t="s">
        <v>29</v>
      </c>
      <c r="J4" t="s">
        <v>30</v>
      </c>
      <c r="R4" t="s">
        <v>31</v>
      </c>
    </row>
    <row r="7" spans="3:20">
      <c r="C7" t="s">
        <v>2</v>
      </c>
      <c r="D7" t="s">
        <v>19</v>
      </c>
      <c r="E7" t="s">
        <v>20</v>
      </c>
      <c r="J7" t="s">
        <v>22</v>
      </c>
      <c r="K7" t="s">
        <v>2</v>
      </c>
      <c r="L7" t="s">
        <v>19</v>
      </c>
      <c r="M7" t="s">
        <v>23</v>
      </c>
      <c r="Q7" t="s">
        <v>22</v>
      </c>
      <c r="R7" t="s">
        <v>2</v>
      </c>
      <c r="S7" t="s">
        <v>19</v>
      </c>
      <c r="T7" t="s">
        <v>23</v>
      </c>
    </row>
    <row r="8" spans="3:20">
      <c r="C8">
        <v>1</v>
      </c>
      <c r="D8">
        <v>0.18014516506672901</v>
      </c>
      <c r="E8">
        <v>1.7238540154629561E-3</v>
      </c>
      <c r="J8" t="s">
        <v>24</v>
      </c>
      <c r="K8">
        <v>2</v>
      </c>
      <c r="L8">
        <v>0.29930247305009516</v>
      </c>
      <c r="M8">
        <v>4.0886293094098431E-3</v>
      </c>
      <c r="Q8" t="s">
        <v>32</v>
      </c>
      <c r="R8">
        <v>4</v>
      </c>
    </row>
    <row r="9" spans="3:20">
      <c r="C9">
        <v>1.5</v>
      </c>
      <c r="D9">
        <v>0.19174311926605506</v>
      </c>
      <c r="E9">
        <v>4.0886293094098431E-3</v>
      </c>
      <c r="J9" t="s">
        <v>25</v>
      </c>
      <c r="K9">
        <v>2</v>
      </c>
      <c r="L9">
        <v>0.34555638536221067</v>
      </c>
      <c r="M9">
        <v>4.0886293094098431E-3</v>
      </c>
    </row>
    <row r="10" spans="3:20">
      <c r="C10">
        <v>2</v>
      </c>
      <c r="D10">
        <v>0.36791907514450867</v>
      </c>
      <c r="E10">
        <v>7.215099923444543E-3</v>
      </c>
      <c r="J10" t="s">
        <v>26</v>
      </c>
      <c r="K10">
        <v>4</v>
      </c>
      <c r="L10">
        <v>0.71102099236641214</v>
      </c>
      <c r="M10">
        <v>2.3413194152616997E-2</v>
      </c>
    </row>
    <row r="11" spans="3:20">
      <c r="C11">
        <v>2.5</v>
      </c>
      <c r="D11">
        <v>0.37067669172932327</v>
      </c>
      <c r="E11">
        <v>1.0852588304418369E-2</v>
      </c>
      <c r="J11" t="s">
        <v>27</v>
      </c>
      <c r="K11">
        <v>4</v>
      </c>
      <c r="L11">
        <v>0.6364878048780489</v>
      </c>
      <c r="M11">
        <v>2.3413194152616997E-2</v>
      </c>
    </row>
    <row r="12" spans="3:20">
      <c r="C12">
        <v>4</v>
      </c>
      <c r="D12">
        <v>0.59489795918367361</v>
      </c>
      <c r="E12">
        <v>2.3413194152616997E-2</v>
      </c>
      <c r="J12" t="s">
        <v>28</v>
      </c>
      <c r="K12">
        <v>8</v>
      </c>
      <c r="L12">
        <v>1.4466524216524217</v>
      </c>
      <c r="M12">
        <v>5.9981578866728398E-2</v>
      </c>
    </row>
    <row r="13" spans="3:20">
      <c r="C13">
        <v>4</v>
      </c>
      <c r="D13">
        <v>0.70903954802259894</v>
      </c>
      <c r="E13">
        <v>2.3413194152616997E-2</v>
      </c>
    </row>
    <row r="14" spans="3:20">
      <c r="C14">
        <v>8</v>
      </c>
      <c r="D14">
        <v>1.3926666666666667</v>
      </c>
      <c r="E14">
        <v>5.9981578866728398E-2</v>
      </c>
    </row>
    <row r="34" spans="3:7">
      <c r="F34" t="s">
        <v>33</v>
      </c>
    </row>
    <row r="37" spans="3:7">
      <c r="D37" t="s">
        <v>18</v>
      </c>
      <c r="E37" t="s">
        <v>2</v>
      </c>
      <c r="F37" t="s">
        <v>19</v>
      </c>
      <c r="G37" t="s">
        <v>20</v>
      </c>
    </row>
    <row r="38" spans="3:7">
      <c r="E38">
        <v>1</v>
      </c>
      <c r="F38">
        <v>0.18014516506672901</v>
      </c>
      <c r="G38">
        <v>1.7238540154629561E-3</v>
      </c>
    </row>
    <row r="39" spans="3:7">
      <c r="E39">
        <v>1.5</v>
      </c>
      <c r="F39">
        <v>0.19174311926605506</v>
      </c>
      <c r="G39">
        <v>4.0886293094098431E-3</v>
      </c>
    </row>
    <row r="40" spans="3:7">
      <c r="E40">
        <v>2</v>
      </c>
      <c r="F40">
        <v>0.36791907514450867</v>
      </c>
      <c r="G40">
        <v>7.215099923444543E-3</v>
      </c>
    </row>
    <row r="41" spans="3:7">
      <c r="E41">
        <v>2.5</v>
      </c>
      <c r="F41">
        <v>0.37067669172932327</v>
      </c>
      <c r="G41">
        <v>1.0852588304418369E-2</v>
      </c>
    </row>
    <row r="42" spans="3:7">
      <c r="E42">
        <v>4</v>
      </c>
      <c r="F42">
        <v>0.59489795918367361</v>
      </c>
      <c r="G42">
        <v>2.3413194152616997E-2</v>
      </c>
    </row>
    <row r="43" spans="3:7">
      <c r="E43">
        <v>4</v>
      </c>
      <c r="F43">
        <v>0.70903954802259894</v>
      </c>
      <c r="G43">
        <v>2.3413194152616997E-2</v>
      </c>
    </row>
    <row r="44" spans="3:7">
      <c r="E44">
        <v>8</v>
      </c>
      <c r="F44">
        <v>1.3926666666666667</v>
      </c>
      <c r="G44">
        <v>5.9981578866728398E-2</v>
      </c>
    </row>
    <row r="45" spans="3:7">
      <c r="C45" t="s">
        <v>34</v>
      </c>
      <c r="D45" t="s">
        <v>24</v>
      </c>
      <c r="E45">
        <v>2</v>
      </c>
      <c r="F45">
        <v>0.29930247305009516</v>
      </c>
      <c r="G45">
        <v>4.0886293094098431E-3</v>
      </c>
    </row>
    <row r="46" spans="3:7">
      <c r="D46" t="s">
        <v>25</v>
      </c>
      <c r="E46">
        <v>2</v>
      </c>
      <c r="F46">
        <v>0.34555638536221067</v>
      </c>
      <c r="G46">
        <v>4.0886293094098431E-3</v>
      </c>
    </row>
    <row r="47" spans="3:7">
      <c r="D47" t="s">
        <v>26</v>
      </c>
      <c r="E47">
        <v>4</v>
      </c>
      <c r="F47">
        <v>0.71102099236641214</v>
      </c>
      <c r="G47">
        <v>2.3413194152616997E-2</v>
      </c>
    </row>
    <row r="48" spans="3:7">
      <c r="D48" t="s">
        <v>27</v>
      </c>
      <c r="E48">
        <v>4</v>
      </c>
      <c r="F48">
        <v>0.6364878048780489</v>
      </c>
      <c r="G48">
        <v>2.3413194152616997E-2</v>
      </c>
    </row>
    <row r="49" spans="3:7">
      <c r="D49" t="s">
        <v>28</v>
      </c>
      <c r="E49">
        <v>8</v>
      </c>
      <c r="F49">
        <v>1.4466524216524217</v>
      </c>
      <c r="G49">
        <v>5.9981578866728398E-2</v>
      </c>
    </row>
    <row r="50" spans="3:7">
      <c r="C50" t="s">
        <v>35</v>
      </c>
      <c r="D50" s="5" t="s">
        <v>32</v>
      </c>
      <c r="E50" s="5">
        <v>4</v>
      </c>
      <c r="F50" s="5">
        <v>1.056</v>
      </c>
      <c r="G50" s="5">
        <v>2.3413194152616997E-2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rn-JERABEK2002</vt:lpstr>
      <vt:lpstr>rn-BADIA2015</vt:lpstr>
      <vt:lpstr>LExPCD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Aguiar</dc:creator>
  <cp:lastModifiedBy>Leandro Aguiar</cp:lastModifiedBy>
  <dcterms:created xsi:type="dcterms:W3CDTF">2022-09-20T13:02:54Z</dcterms:created>
  <dcterms:modified xsi:type="dcterms:W3CDTF">2023-10-09T19:18:11Z</dcterms:modified>
</cp:coreProperties>
</file>