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24" yWindow="-24" windowWidth="23256" windowHeight="13176" tabRatio="878"/>
  </bookViews>
  <sheets>
    <sheet name="Calculos" sheetId="8" r:id="rId1"/>
    <sheet name="Calculos (2)" sheetId="11" r:id="rId2"/>
    <sheet name="CT" sheetId="7" r:id="rId3"/>
    <sheet name="DadosDemo" sheetId="3" r:id="rId4"/>
    <sheet name="Distritos" sheetId="4" r:id="rId5"/>
    <sheet name="eleitorado_SP" sheetId="13" r:id="rId6"/>
    <sheet name="eleitorado_SP_CT" sheetId="14" r:id="rId7"/>
    <sheet name="Controle" sheetId="10" r:id="rId8"/>
    <sheet name="Sheet1" sheetId="12" r:id="rId9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9" i="8"/>
  <c r="I40" i="8"/>
  <c r="I41" i="8"/>
  <c r="I42" i="8"/>
  <c r="I43" i="8"/>
  <c r="I44" i="8"/>
  <c r="I45" i="8"/>
  <c r="I46" i="8"/>
  <c r="I49" i="8"/>
  <c r="I48" i="8"/>
  <c r="F49" i="8"/>
  <c r="G49" i="8"/>
  <c r="H49" i="8"/>
  <c r="G48" i="8"/>
  <c r="F48" i="8"/>
  <c r="F104" i="8"/>
  <c r="H48" i="8"/>
  <c r="G104" i="8"/>
  <c r="H104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59" i="8"/>
  <c r="B60" i="8"/>
  <c r="F60" i="8"/>
  <c r="G60" i="8"/>
  <c r="H60" i="8"/>
  <c r="B61" i="8"/>
  <c r="F61" i="8"/>
  <c r="G61" i="8"/>
  <c r="H61" i="8"/>
  <c r="B62" i="8"/>
  <c r="F62" i="8"/>
  <c r="G62" i="8"/>
  <c r="H62" i="8"/>
  <c r="B63" i="8"/>
  <c r="F63" i="8"/>
  <c r="G63" i="8"/>
  <c r="H63" i="8"/>
  <c r="B64" i="8"/>
  <c r="F64" i="8"/>
  <c r="G64" i="8"/>
  <c r="H64" i="8"/>
  <c r="B65" i="8"/>
  <c r="F65" i="8"/>
  <c r="G65" i="8"/>
  <c r="H65" i="8"/>
  <c r="B66" i="8"/>
  <c r="F66" i="8"/>
  <c r="G66" i="8"/>
  <c r="H66" i="8"/>
  <c r="B67" i="8"/>
  <c r="F67" i="8"/>
  <c r="G67" i="8"/>
  <c r="H67" i="8"/>
  <c r="B68" i="8"/>
  <c r="F68" i="8"/>
  <c r="G68" i="8"/>
  <c r="H68" i="8"/>
  <c r="B69" i="8"/>
  <c r="F69" i="8"/>
  <c r="G69" i="8"/>
  <c r="H69" i="8"/>
  <c r="B70" i="8"/>
  <c r="F70" i="8"/>
  <c r="G70" i="8"/>
  <c r="H70" i="8"/>
  <c r="B71" i="8"/>
  <c r="F71" i="8"/>
  <c r="G71" i="8"/>
  <c r="H71" i="8"/>
  <c r="B72" i="8"/>
  <c r="F72" i="8"/>
  <c r="G72" i="8"/>
  <c r="H72" i="8"/>
  <c r="B73" i="8"/>
  <c r="F73" i="8"/>
  <c r="G73" i="8"/>
  <c r="H73" i="8"/>
  <c r="B74" i="8"/>
  <c r="F74" i="8"/>
  <c r="G74" i="8"/>
  <c r="H74" i="8"/>
  <c r="B75" i="8"/>
  <c r="F75" i="8"/>
  <c r="G75" i="8"/>
  <c r="H75" i="8"/>
  <c r="B76" i="8"/>
  <c r="F76" i="8"/>
  <c r="G76" i="8"/>
  <c r="H76" i="8"/>
  <c r="B77" i="8"/>
  <c r="F77" i="8"/>
  <c r="G77" i="8"/>
  <c r="H77" i="8"/>
  <c r="B78" i="8"/>
  <c r="F78" i="8"/>
  <c r="G78" i="8"/>
  <c r="H78" i="8"/>
  <c r="B79" i="8"/>
  <c r="F79" i="8"/>
  <c r="G79" i="8"/>
  <c r="H79" i="8"/>
  <c r="B80" i="8"/>
  <c r="F80" i="8"/>
  <c r="G80" i="8"/>
  <c r="H80" i="8"/>
  <c r="B81" i="8"/>
  <c r="F81" i="8"/>
  <c r="G81" i="8"/>
  <c r="H81" i="8"/>
  <c r="B82" i="8"/>
  <c r="F82" i="8"/>
  <c r="G82" i="8"/>
  <c r="H82" i="8"/>
  <c r="B83" i="8"/>
  <c r="F83" i="8"/>
  <c r="G83" i="8"/>
  <c r="H83" i="8"/>
  <c r="B84" i="8"/>
  <c r="F84" i="8"/>
  <c r="G84" i="8"/>
  <c r="H84" i="8"/>
  <c r="B85" i="8"/>
  <c r="F85" i="8"/>
  <c r="G85" i="8"/>
  <c r="H85" i="8"/>
  <c r="B86" i="8"/>
  <c r="F86" i="8"/>
  <c r="G86" i="8"/>
  <c r="H86" i="8"/>
  <c r="B87" i="8"/>
  <c r="F87" i="8"/>
  <c r="G87" i="8"/>
  <c r="H87" i="8"/>
  <c r="B88" i="8"/>
  <c r="F88" i="8"/>
  <c r="G88" i="8"/>
  <c r="H88" i="8"/>
  <c r="B89" i="8"/>
  <c r="F89" i="8"/>
  <c r="G89" i="8"/>
  <c r="H89" i="8"/>
  <c r="B90" i="8"/>
  <c r="F90" i="8"/>
  <c r="G90" i="8"/>
  <c r="H90" i="8"/>
  <c r="B91" i="8"/>
  <c r="F91" i="8"/>
  <c r="G91" i="8"/>
  <c r="H91" i="8"/>
  <c r="B92" i="8"/>
  <c r="F92" i="8"/>
  <c r="G92" i="8"/>
  <c r="H92" i="8"/>
  <c r="B93" i="8"/>
  <c r="F93" i="8"/>
  <c r="G93" i="8"/>
  <c r="H93" i="8"/>
  <c r="B94" i="8"/>
  <c r="F94" i="8"/>
  <c r="G94" i="8"/>
  <c r="H94" i="8"/>
  <c r="B95" i="8"/>
  <c r="F95" i="8"/>
  <c r="G95" i="8"/>
  <c r="H95" i="8"/>
  <c r="B96" i="8"/>
  <c r="F96" i="8"/>
  <c r="G96" i="8"/>
  <c r="H96" i="8"/>
  <c r="B97" i="8"/>
  <c r="F97" i="8"/>
  <c r="G97" i="8"/>
  <c r="H97" i="8"/>
  <c r="B98" i="8"/>
  <c r="F98" i="8"/>
  <c r="G98" i="8"/>
  <c r="H98" i="8"/>
  <c r="B99" i="8"/>
  <c r="F99" i="8"/>
  <c r="G99" i="8"/>
  <c r="H99" i="8"/>
  <c r="B100" i="8"/>
  <c r="F100" i="8"/>
  <c r="G100" i="8"/>
  <c r="H100" i="8"/>
  <c r="B101" i="8"/>
  <c r="F101" i="8"/>
  <c r="G101" i="8"/>
  <c r="H101" i="8"/>
  <c r="B102" i="8"/>
  <c r="F102" i="8"/>
  <c r="G102" i="8"/>
  <c r="H102" i="8"/>
  <c r="B59" i="8"/>
  <c r="F59" i="8"/>
  <c r="G59" i="8"/>
  <c r="H59" i="8"/>
  <c r="J3" i="8"/>
  <c r="K3" i="8"/>
  <c r="L3" i="8"/>
  <c r="J4" i="8"/>
  <c r="K4" i="8"/>
  <c r="L4" i="8"/>
  <c r="J5" i="8"/>
  <c r="K5" i="8"/>
  <c r="L5" i="8"/>
  <c r="J6" i="8"/>
  <c r="K6" i="8"/>
  <c r="L6" i="8"/>
  <c r="J7" i="8"/>
  <c r="K7" i="8"/>
  <c r="L7" i="8"/>
  <c r="J8" i="8"/>
  <c r="K8" i="8"/>
  <c r="L8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J26" i="8"/>
  <c r="K26" i="8"/>
  <c r="L26" i="8"/>
  <c r="J27" i="8"/>
  <c r="K27" i="8"/>
  <c r="L27" i="8"/>
  <c r="J28" i="8"/>
  <c r="K28" i="8"/>
  <c r="L28" i="8"/>
  <c r="J29" i="8"/>
  <c r="K29" i="8"/>
  <c r="L29" i="8"/>
  <c r="J30" i="8"/>
  <c r="K30" i="8"/>
  <c r="L30" i="8"/>
  <c r="J31" i="8"/>
  <c r="K31" i="8"/>
  <c r="L31" i="8"/>
  <c r="J32" i="8"/>
  <c r="K32" i="8"/>
  <c r="L32" i="8"/>
  <c r="J33" i="8"/>
  <c r="K33" i="8"/>
  <c r="L33" i="8"/>
  <c r="J34" i="8"/>
  <c r="K34" i="8"/>
  <c r="L34" i="8"/>
  <c r="J35" i="8"/>
  <c r="K35" i="8"/>
  <c r="L35" i="8"/>
  <c r="J36" i="8"/>
  <c r="K36" i="8"/>
  <c r="L36" i="8"/>
  <c r="J37" i="8"/>
  <c r="K37" i="8"/>
  <c r="L37" i="8"/>
  <c r="J38" i="8"/>
  <c r="K38" i="8"/>
  <c r="L38" i="8"/>
  <c r="J39" i="8"/>
  <c r="K39" i="8"/>
  <c r="L39" i="8"/>
  <c r="J40" i="8"/>
  <c r="K40" i="8"/>
  <c r="L40" i="8"/>
  <c r="J41" i="8"/>
  <c r="K41" i="8"/>
  <c r="L41" i="8"/>
  <c r="J42" i="8"/>
  <c r="K42" i="8"/>
  <c r="L42" i="8"/>
  <c r="J43" i="8"/>
  <c r="K43" i="8"/>
  <c r="L43" i="8"/>
  <c r="J44" i="8"/>
  <c r="K44" i="8"/>
  <c r="L44" i="8"/>
  <c r="J45" i="8"/>
  <c r="K45" i="8"/>
  <c r="L45" i="8"/>
  <c r="J46" i="8"/>
  <c r="K46" i="8"/>
  <c r="L46" i="8"/>
  <c r="L48" i="8"/>
  <c r="N49" i="8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N12" i="8"/>
  <c r="O12" i="8"/>
  <c r="N13" i="8"/>
  <c r="O13" i="8"/>
  <c r="N14" i="8"/>
  <c r="O14" i="8"/>
  <c r="N15" i="8"/>
  <c r="O15" i="8"/>
  <c r="N16" i="8"/>
  <c r="O16" i="8"/>
  <c r="N17" i="8"/>
  <c r="O17" i="8"/>
  <c r="N18" i="8"/>
  <c r="O18" i="8"/>
  <c r="N19" i="8"/>
  <c r="O19" i="8"/>
  <c r="N20" i="8"/>
  <c r="O20" i="8"/>
  <c r="N21" i="8"/>
  <c r="O21" i="8"/>
  <c r="N22" i="8"/>
  <c r="O22" i="8"/>
  <c r="N23" i="8"/>
  <c r="O23" i="8"/>
  <c r="N24" i="8"/>
  <c r="O24" i="8"/>
  <c r="N25" i="8"/>
  <c r="O25" i="8"/>
  <c r="N26" i="8"/>
  <c r="O26" i="8"/>
  <c r="N27" i="8"/>
  <c r="O27" i="8"/>
  <c r="N28" i="8"/>
  <c r="O28" i="8"/>
  <c r="N29" i="8"/>
  <c r="O29" i="8"/>
  <c r="N30" i="8"/>
  <c r="O30" i="8"/>
  <c r="N31" i="8"/>
  <c r="O31" i="8"/>
  <c r="N32" i="8"/>
  <c r="O32" i="8"/>
  <c r="N33" i="8"/>
  <c r="O33" i="8"/>
  <c r="N34" i="8"/>
  <c r="O34" i="8"/>
  <c r="N35" i="8"/>
  <c r="O35" i="8"/>
  <c r="N36" i="8"/>
  <c r="O36" i="8"/>
  <c r="N37" i="8"/>
  <c r="O37" i="8"/>
  <c r="N38" i="8"/>
  <c r="O38" i="8"/>
  <c r="N39" i="8"/>
  <c r="O39" i="8"/>
  <c r="N40" i="8"/>
  <c r="O40" i="8"/>
  <c r="N41" i="8"/>
  <c r="O41" i="8"/>
  <c r="N42" i="8"/>
  <c r="O42" i="8"/>
  <c r="N43" i="8"/>
  <c r="O43" i="8"/>
  <c r="N44" i="8"/>
  <c r="O44" i="8"/>
  <c r="N45" i="8"/>
  <c r="O45" i="8"/>
  <c r="N46" i="8"/>
  <c r="O46" i="8"/>
  <c r="N3" i="8"/>
  <c r="O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3" i="8"/>
  <c r="J48" i="8"/>
  <c r="M49" i="8"/>
  <c r="K48" i="8"/>
  <c r="E48" i="8"/>
  <c r="M33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E7" i="11"/>
  <c r="J7" i="11"/>
  <c r="K7" i="11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44" i="8"/>
  <c r="R44" i="8"/>
  <c r="Q45" i="8"/>
  <c r="R45" i="8"/>
  <c r="Q46" i="8"/>
  <c r="R46" i="8"/>
  <c r="Q34" i="8"/>
  <c r="R34" i="8"/>
  <c r="E6" i="11"/>
  <c r="J6" i="11"/>
  <c r="K6" i="11"/>
  <c r="Q29" i="8"/>
  <c r="R29" i="8"/>
  <c r="Q30" i="8"/>
  <c r="R30" i="8"/>
  <c r="Q31" i="8"/>
  <c r="R31" i="8"/>
  <c r="Q32" i="8"/>
  <c r="R32" i="8"/>
  <c r="Q33" i="8"/>
  <c r="R33" i="8"/>
  <c r="Q28" i="8"/>
  <c r="R28" i="8"/>
  <c r="E5" i="11"/>
  <c r="J5" i="11"/>
  <c r="K5" i="11"/>
  <c r="Q23" i="8"/>
  <c r="R23" i="8"/>
  <c r="Q24" i="8"/>
  <c r="R24" i="8"/>
  <c r="Q25" i="8"/>
  <c r="R25" i="8"/>
  <c r="Q26" i="8"/>
  <c r="R26" i="8"/>
  <c r="Q27" i="8"/>
  <c r="R27" i="8"/>
  <c r="Q22" i="8"/>
  <c r="R22" i="8"/>
  <c r="E4" i="11"/>
  <c r="J4" i="11"/>
  <c r="K4" i="11"/>
  <c r="Q21" i="8"/>
  <c r="R21" i="8"/>
  <c r="Q6" i="8"/>
  <c r="R6" i="8"/>
  <c r="Q7" i="8"/>
  <c r="R7" i="8"/>
  <c r="Q8" i="8"/>
  <c r="R8" i="8"/>
  <c r="Q9" i="8"/>
  <c r="R9" i="8"/>
  <c r="Q10" i="8"/>
  <c r="R10" i="8"/>
  <c r="Q11" i="8"/>
  <c r="R11" i="8"/>
  <c r="Q12" i="8"/>
  <c r="R12" i="8"/>
  <c r="Q13" i="8"/>
  <c r="R13" i="8"/>
  <c r="Q14" i="8"/>
  <c r="R14" i="8"/>
  <c r="Q15" i="8"/>
  <c r="R15" i="8"/>
  <c r="Q16" i="8"/>
  <c r="R16" i="8"/>
  <c r="Q17" i="8"/>
  <c r="R17" i="8"/>
  <c r="Q18" i="8"/>
  <c r="R18" i="8"/>
  <c r="Q19" i="8"/>
  <c r="R19" i="8"/>
  <c r="Q20" i="8"/>
  <c r="R20" i="8"/>
  <c r="Q5" i="8"/>
  <c r="R5" i="8"/>
  <c r="E3" i="11"/>
  <c r="J3" i="11"/>
  <c r="K3" i="11"/>
  <c r="Q4" i="8"/>
  <c r="R4" i="8"/>
  <c r="Q3" i="8"/>
  <c r="R3" i="8"/>
  <c r="C19" i="11"/>
  <c r="C11" i="11"/>
  <c r="D15" i="11"/>
  <c r="D16" i="11"/>
  <c r="D17" i="11"/>
  <c r="D18" i="11"/>
  <c r="D19" i="11"/>
  <c r="D14" i="11"/>
  <c r="C4" i="11"/>
  <c r="E8" i="11"/>
  <c r="H8" i="11"/>
  <c r="J8" i="11"/>
  <c r="K8" i="11"/>
  <c r="I4" i="11"/>
  <c r="I5" i="11"/>
  <c r="I6" i="11"/>
  <c r="I7" i="11"/>
  <c r="I8" i="11"/>
  <c r="I3" i="11"/>
  <c r="F4" i="11"/>
  <c r="F5" i="11"/>
  <c r="F6" i="11"/>
  <c r="F7" i="11"/>
  <c r="F8" i="11"/>
  <c r="F3" i="11"/>
  <c r="C3" i="11"/>
  <c r="C5" i="11"/>
  <c r="C6" i="11"/>
  <c r="C7" i="11"/>
  <c r="C8" i="11"/>
  <c r="D4" i="11"/>
  <c r="D5" i="11"/>
  <c r="D6" i="11"/>
  <c r="D7" i="11"/>
  <c r="D8" i="11"/>
  <c r="D3" i="11"/>
  <c r="G8" i="11"/>
  <c r="G4" i="11"/>
  <c r="G5" i="11"/>
  <c r="G6" i="11"/>
  <c r="G7" i="11"/>
  <c r="G3" i="11"/>
  <c r="J391" i="10"/>
  <c r="J387" i="10"/>
  <c r="J383" i="10"/>
  <c r="J379" i="10"/>
  <c r="J370" i="10"/>
  <c r="J366" i="10"/>
  <c r="J362" i="10"/>
  <c r="J358" i="10"/>
  <c r="J354" i="10"/>
  <c r="J350" i="10"/>
  <c r="J345" i="10"/>
  <c r="J342" i="10"/>
  <c r="J337" i="10"/>
  <c r="J334" i="10"/>
  <c r="J327" i="10"/>
  <c r="J324" i="10"/>
  <c r="J317" i="10"/>
  <c r="J313" i="10"/>
  <c r="J308" i="10"/>
  <c r="J305" i="10"/>
  <c r="J301" i="10"/>
  <c r="J298" i="10"/>
  <c r="J295" i="10"/>
  <c r="J291" i="10"/>
  <c r="J288" i="10"/>
  <c r="J284" i="10"/>
  <c r="J280" i="10"/>
  <c r="J276" i="10"/>
  <c r="J270" i="10"/>
  <c r="J314" i="10"/>
  <c r="J292" i="10"/>
  <c r="J293" i="10"/>
  <c r="J393" i="10"/>
  <c r="H305" i="10"/>
  <c r="I305" i="10"/>
  <c r="H308" i="10"/>
  <c r="I308" i="10"/>
  <c r="H313" i="10"/>
  <c r="I313" i="10"/>
  <c r="H317" i="10"/>
  <c r="I317" i="10"/>
  <c r="H324" i="10"/>
  <c r="I324" i="10"/>
  <c r="H327" i="10"/>
  <c r="I327" i="10"/>
  <c r="H334" i="10"/>
  <c r="I334" i="10"/>
  <c r="H337" i="10"/>
  <c r="I337" i="10"/>
  <c r="H342" i="10"/>
  <c r="I342" i="10"/>
  <c r="H345" i="10"/>
  <c r="I345" i="10"/>
  <c r="H350" i="10"/>
  <c r="I350" i="10"/>
  <c r="H354" i="10"/>
  <c r="I354" i="10"/>
  <c r="H358" i="10"/>
  <c r="I358" i="10"/>
  <c r="H362" i="10"/>
  <c r="I362" i="10"/>
  <c r="H366" i="10"/>
  <c r="I366" i="10"/>
  <c r="H370" i="10"/>
  <c r="I370" i="10"/>
  <c r="H379" i="10"/>
  <c r="I379" i="10"/>
  <c r="H383" i="10"/>
  <c r="I383" i="10"/>
  <c r="H387" i="10"/>
  <c r="I387" i="10"/>
  <c r="H391" i="10"/>
  <c r="I391" i="10"/>
  <c r="H298" i="10"/>
  <c r="I298" i="10"/>
  <c r="H301" i="10"/>
  <c r="I301" i="10"/>
  <c r="G391" i="10"/>
  <c r="G387" i="10"/>
  <c r="G383" i="10"/>
  <c r="G379" i="10"/>
  <c r="G370" i="10"/>
  <c r="G366" i="10"/>
  <c r="G362" i="10"/>
  <c r="G358" i="10"/>
  <c r="G354" i="10"/>
  <c r="G350" i="10"/>
  <c r="G345" i="10"/>
  <c r="G342" i="10"/>
  <c r="G337" i="10"/>
  <c r="G334" i="10"/>
  <c r="G327" i="10"/>
  <c r="G324" i="10"/>
  <c r="G317" i="10"/>
  <c r="G313" i="10"/>
  <c r="G308" i="10"/>
  <c r="G305" i="10"/>
  <c r="G301" i="10"/>
  <c r="G298" i="10"/>
  <c r="H295" i="10"/>
  <c r="I295" i="10"/>
  <c r="G295" i="10"/>
  <c r="I291" i="10"/>
  <c r="H291" i="10"/>
  <c r="G291" i="10"/>
  <c r="H288" i="10"/>
  <c r="I288" i="10"/>
  <c r="G288" i="10"/>
  <c r="H284" i="10"/>
  <c r="I284" i="10"/>
  <c r="G284" i="10"/>
  <c r="H280" i="10"/>
  <c r="I280" i="10"/>
  <c r="G280" i="10"/>
  <c r="G276" i="10"/>
  <c r="H276" i="10"/>
  <c r="I276" i="10"/>
  <c r="H270" i="10"/>
  <c r="I270" i="10"/>
  <c r="G270" i="10"/>
  <c r="D229" i="10"/>
  <c r="E229" i="10"/>
  <c r="F229" i="10"/>
  <c r="C229" i="10"/>
  <c r="D263" i="10"/>
  <c r="E263" i="10"/>
  <c r="F263" i="10"/>
  <c r="C263" i="10"/>
  <c r="F536" i="7"/>
  <c r="E536" i="7"/>
  <c r="C536" i="7"/>
  <c r="F535" i="7"/>
  <c r="E535" i="7"/>
  <c r="C535" i="7"/>
  <c r="F534" i="7"/>
  <c r="E534" i="7"/>
  <c r="C534" i="7"/>
  <c r="F533" i="7"/>
  <c r="E533" i="7"/>
  <c r="C533" i="7"/>
  <c r="F532" i="7"/>
  <c r="E532" i="7"/>
  <c r="C532" i="7"/>
  <c r="F531" i="7"/>
  <c r="E531" i="7"/>
  <c r="F530" i="7"/>
  <c r="E530" i="7"/>
  <c r="F529" i="7"/>
  <c r="E529" i="7"/>
  <c r="F528" i="7"/>
  <c r="E528" i="7"/>
  <c r="F527" i="7"/>
  <c r="E527" i="7"/>
  <c r="F526" i="7"/>
  <c r="E526" i="7"/>
  <c r="F525" i="7"/>
  <c r="E525" i="7"/>
  <c r="F524" i="7"/>
  <c r="E524" i="7"/>
  <c r="C524" i="7"/>
  <c r="F523" i="7"/>
  <c r="E523" i="7"/>
  <c r="C523" i="7"/>
  <c r="F522" i="7"/>
  <c r="E522" i="7"/>
  <c r="C522" i="7"/>
  <c r="F521" i="7"/>
  <c r="E521" i="7"/>
  <c r="C521" i="7"/>
  <c r="F520" i="7"/>
  <c r="E520" i="7"/>
  <c r="C520" i="7"/>
  <c r="F519" i="7"/>
  <c r="E519" i="7"/>
  <c r="F518" i="7"/>
  <c r="E518" i="7"/>
  <c r="F517" i="7"/>
  <c r="E517" i="7"/>
  <c r="F516" i="7"/>
  <c r="E516" i="7"/>
  <c r="F515" i="7"/>
  <c r="E515" i="7"/>
  <c r="F514" i="7"/>
  <c r="E514" i="7"/>
  <c r="F513" i="7"/>
  <c r="E513" i="7"/>
  <c r="F512" i="7"/>
  <c r="E512" i="7"/>
  <c r="C512" i="7"/>
  <c r="F511" i="7"/>
  <c r="E511" i="7"/>
  <c r="C511" i="7"/>
  <c r="F510" i="7"/>
  <c r="E510" i="7"/>
  <c r="C510" i="7"/>
  <c r="F509" i="7"/>
  <c r="E509" i="7"/>
  <c r="C509" i="7"/>
  <c r="F508" i="7"/>
  <c r="E508" i="7"/>
  <c r="C508" i="7"/>
  <c r="F507" i="7"/>
  <c r="E507" i="7"/>
  <c r="F506" i="7"/>
  <c r="E506" i="7"/>
  <c r="F505" i="7"/>
  <c r="E505" i="7"/>
  <c r="F504" i="7"/>
  <c r="E504" i="7"/>
  <c r="F503" i="7"/>
  <c r="E503" i="7"/>
  <c r="F502" i="7"/>
  <c r="E502" i="7"/>
  <c r="F501" i="7"/>
  <c r="E501" i="7"/>
  <c r="F500" i="7"/>
  <c r="E500" i="7"/>
  <c r="C500" i="7"/>
  <c r="F499" i="7"/>
  <c r="E499" i="7"/>
  <c r="C499" i="7"/>
  <c r="F498" i="7"/>
  <c r="E498" i="7"/>
  <c r="C498" i="7"/>
  <c r="F497" i="7"/>
  <c r="E497" i="7"/>
  <c r="C497" i="7"/>
  <c r="F496" i="7"/>
  <c r="E496" i="7"/>
  <c r="C496" i="7"/>
  <c r="F495" i="7"/>
  <c r="E495" i="7"/>
  <c r="F494" i="7"/>
  <c r="E494" i="7"/>
  <c r="F493" i="7"/>
  <c r="E493" i="7"/>
  <c r="F492" i="7"/>
  <c r="E492" i="7"/>
  <c r="F491" i="7"/>
  <c r="E491" i="7"/>
  <c r="F490" i="7"/>
  <c r="E490" i="7"/>
  <c r="F489" i="7"/>
  <c r="E489" i="7"/>
  <c r="F488" i="7"/>
  <c r="E488" i="7"/>
  <c r="C488" i="7"/>
  <c r="F487" i="7"/>
  <c r="E487" i="7"/>
  <c r="C487" i="7"/>
  <c r="F486" i="7"/>
  <c r="E486" i="7"/>
  <c r="C486" i="7"/>
  <c r="F485" i="7"/>
  <c r="E485" i="7"/>
  <c r="C485" i="7"/>
  <c r="F484" i="7"/>
  <c r="E484" i="7"/>
  <c r="C484" i="7"/>
  <c r="F483" i="7"/>
  <c r="E483" i="7"/>
  <c r="F482" i="7"/>
  <c r="E482" i="7"/>
  <c r="F481" i="7"/>
  <c r="E481" i="7"/>
  <c r="F480" i="7"/>
  <c r="E480" i="7"/>
  <c r="F479" i="7"/>
  <c r="E479" i="7"/>
  <c r="F478" i="7"/>
  <c r="E478" i="7"/>
  <c r="F477" i="7"/>
  <c r="E477" i="7"/>
  <c r="F476" i="7"/>
  <c r="E476" i="7"/>
  <c r="C476" i="7"/>
  <c r="F475" i="7"/>
  <c r="E475" i="7"/>
  <c r="C475" i="7"/>
  <c r="F474" i="7"/>
  <c r="E474" i="7"/>
  <c r="C474" i="7"/>
  <c r="F473" i="7"/>
  <c r="E473" i="7"/>
  <c r="C473" i="7"/>
  <c r="F472" i="7"/>
  <c r="E472" i="7"/>
  <c r="C472" i="7"/>
  <c r="F471" i="7"/>
  <c r="E471" i="7"/>
  <c r="F470" i="7"/>
  <c r="E470" i="7"/>
  <c r="F469" i="7"/>
  <c r="E469" i="7"/>
  <c r="F468" i="7"/>
  <c r="E468" i="7"/>
  <c r="F467" i="7"/>
  <c r="E467" i="7"/>
  <c r="F466" i="7"/>
  <c r="E466" i="7"/>
  <c r="F465" i="7"/>
  <c r="E465" i="7"/>
  <c r="F464" i="7"/>
  <c r="E464" i="7"/>
  <c r="C464" i="7"/>
  <c r="F463" i="7"/>
  <c r="E463" i="7"/>
  <c r="C463" i="7"/>
  <c r="F462" i="7"/>
  <c r="E462" i="7"/>
  <c r="C462" i="7"/>
  <c r="F461" i="7"/>
  <c r="E461" i="7"/>
  <c r="C461" i="7"/>
  <c r="F460" i="7"/>
  <c r="E460" i="7"/>
  <c r="C460" i="7"/>
  <c r="F459" i="7"/>
  <c r="E459" i="7"/>
  <c r="F458" i="7"/>
  <c r="E458" i="7"/>
  <c r="F457" i="7"/>
  <c r="E457" i="7"/>
  <c r="F456" i="7"/>
  <c r="E456" i="7"/>
  <c r="F455" i="7"/>
  <c r="E455" i="7"/>
  <c r="F454" i="7"/>
  <c r="E454" i="7"/>
  <c r="F453" i="7"/>
  <c r="E453" i="7"/>
  <c r="F452" i="7"/>
  <c r="E452" i="7"/>
  <c r="C452" i="7"/>
  <c r="F451" i="7"/>
  <c r="E451" i="7"/>
  <c r="C451" i="7"/>
  <c r="F450" i="7"/>
  <c r="E450" i="7"/>
  <c r="C450" i="7"/>
  <c r="F449" i="7"/>
  <c r="E449" i="7"/>
  <c r="C449" i="7"/>
  <c r="F448" i="7"/>
  <c r="E448" i="7"/>
  <c r="C448" i="7"/>
  <c r="F447" i="7"/>
  <c r="E447" i="7"/>
  <c r="F446" i="7"/>
  <c r="E446" i="7"/>
  <c r="F445" i="7"/>
  <c r="E445" i="7"/>
  <c r="F444" i="7"/>
  <c r="E444" i="7"/>
  <c r="F443" i="7"/>
  <c r="E443" i="7"/>
  <c r="F442" i="7"/>
  <c r="E442" i="7"/>
  <c r="F441" i="7"/>
  <c r="E441" i="7"/>
  <c r="F440" i="7"/>
  <c r="E440" i="7"/>
  <c r="C440" i="7"/>
  <c r="F439" i="7"/>
  <c r="E439" i="7"/>
  <c r="C439" i="7"/>
  <c r="F438" i="7"/>
  <c r="E438" i="7"/>
  <c r="C438" i="7"/>
  <c r="F437" i="7"/>
  <c r="E437" i="7"/>
  <c r="C437" i="7"/>
  <c r="F436" i="7"/>
  <c r="E436" i="7"/>
  <c r="C436" i="7"/>
  <c r="F435" i="7"/>
  <c r="E435" i="7"/>
  <c r="F434" i="7"/>
  <c r="E434" i="7"/>
  <c r="F433" i="7"/>
  <c r="E433" i="7"/>
  <c r="F432" i="7"/>
  <c r="E432" i="7"/>
  <c r="F431" i="7"/>
  <c r="E431" i="7"/>
  <c r="F430" i="7"/>
  <c r="E430" i="7"/>
  <c r="F429" i="7"/>
  <c r="E429" i="7"/>
  <c r="F428" i="7"/>
  <c r="E428" i="7"/>
  <c r="C428" i="7"/>
  <c r="F427" i="7"/>
  <c r="E427" i="7"/>
  <c r="C427" i="7"/>
  <c r="F426" i="7"/>
  <c r="E426" i="7"/>
  <c r="C426" i="7"/>
  <c r="F425" i="7"/>
  <c r="E425" i="7"/>
  <c r="C425" i="7"/>
  <c r="F424" i="7"/>
  <c r="E424" i="7"/>
  <c r="C424" i="7"/>
  <c r="F423" i="7"/>
  <c r="E423" i="7"/>
  <c r="F422" i="7"/>
  <c r="E422" i="7"/>
  <c r="F421" i="7"/>
  <c r="E421" i="7"/>
  <c r="F420" i="7"/>
  <c r="E420" i="7"/>
  <c r="F419" i="7"/>
  <c r="E419" i="7"/>
  <c r="F418" i="7"/>
  <c r="E418" i="7"/>
  <c r="F417" i="7"/>
  <c r="E417" i="7"/>
  <c r="F416" i="7"/>
  <c r="E416" i="7"/>
  <c r="C416" i="7"/>
  <c r="F415" i="7"/>
  <c r="E415" i="7"/>
  <c r="C415" i="7"/>
  <c r="F414" i="7"/>
  <c r="E414" i="7"/>
  <c r="C414" i="7"/>
  <c r="F413" i="7"/>
  <c r="E413" i="7"/>
  <c r="C413" i="7"/>
  <c r="F412" i="7"/>
  <c r="E412" i="7"/>
  <c r="C412" i="7"/>
  <c r="F411" i="7"/>
  <c r="E411" i="7"/>
  <c r="F410" i="7"/>
  <c r="E410" i="7"/>
  <c r="F409" i="7"/>
  <c r="E409" i="7"/>
  <c r="F408" i="7"/>
  <c r="E408" i="7"/>
  <c r="F407" i="7"/>
  <c r="E407" i="7"/>
  <c r="F406" i="7"/>
  <c r="E406" i="7"/>
  <c r="F405" i="7"/>
  <c r="E405" i="7"/>
  <c r="F404" i="7"/>
  <c r="E404" i="7"/>
  <c r="C404" i="7"/>
  <c r="F403" i="7"/>
  <c r="E403" i="7"/>
  <c r="C403" i="7"/>
  <c r="F402" i="7"/>
  <c r="E402" i="7"/>
  <c r="C402" i="7"/>
  <c r="F401" i="7"/>
  <c r="E401" i="7"/>
  <c r="C401" i="7"/>
  <c r="F400" i="7"/>
  <c r="E400" i="7"/>
  <c r="C400" i="7"/>
  <c r="F399" i="7"/>
  <c r="E399" i="7"/>
  <c r="F398" i="7"/>
  <c r="E398" i="7"/>
  <c r="F397" i="7"/>
  <c r="E397" i="7"/>
  <c r="F396" i="7"/>
  <c r="E396" i="7"/>
  <c r="F395" i="7"/>
  <c r="E395" i="7"/>
  <c r="F394" i="7"/>
  <c r="E394" i="7"/>
  <c r="F393" i="7"/>
  <c r="E393" i="7"/>
  <c r="F392" i="7"/>
  <c r="E392" i="7"/>
  <c r="C392" i="7"/>
  <c r="F391" i="7"/>
  <c r="E391" i="7"/>
  <c r="C391" i="7"/>
  <c r="F390" i="7"/>
  <c r="E390" i="7"/>
  <c r="C390" i="7"/>
  <c r="F389" i="7"/>
  <c r="E389" i="7"/>
  <c r="C389" i="7"/>
  <c r="F388" i="7"/>
  <c r="E388" i="7"/>
  <c r="C388" i="7"/>
  <c r="F387" i="7"/>
  <c r="E387" i="7"/>
  <c r="F386" i="7"/>
  <c r="E386" i="7"/>
  <c r="F385" i="7"/>
  <c r="E385" i="7"/>
  <c r="F384" i="7"/>
  <c r="E384" i="7"/>
  <c r="F383" i="7"/>
  <c r="E383" i="7"/>
  <c r="F382" i="7"/>
  <c r="E382" i="7"/>
  <c r="F381" i="7"/>
  <c r="E381" i="7"/>
  <c r="F380" i="7"/>
  <c r="E380" i="7"/>
  <c r="F379" i="7"/>
  <c r="E379" i="7"/>
  <c r="C379" i="7"/>
  <c r="F378" i="7"/>
  <c r="E378" i="7"/>
  <c r="C378" i="7"/>
  <c r="F377" i="7"/>
  <c r="E377" i="7"/>
  <c r="C377" i="7"/>
  <c r="F376" i="7"/>
  <c r="E376" i="7"/>
  <c r="C376" i="7"/>
  <c r="F375" i="7"/>
  <c r="E375" i="7"/>
  <c r="C375" i="7"/>
  <c r="F374" i="7"/>
  <c r="E374" i="7"/>
  <c r="F373" i="7"/>
  <c r="E373" i="7"/>
  <c r="F372" i="7"/>
  <c r="E372" i="7"/>
  <c r="F371" i="7"/>
  <c r="E371" i="7"/>
  <c r="F370" i="7"/>
  <c r="E370" i="7"/>
  <c r="F369" i="7"/>
  <c r="E369" i="7"/>
  <c r="F368" i="7"/>
  <c r="E368" i="7"/>
  <c r="F367" i="7"/>
  <c r="E367" i="7"/>
  <c r="C367" i="7"/>
  <c r="F366" i="7"/>
  <c r="E366" i="7"/>
  <c r="C366" i="7"/>
  <c r="F365" i="7"/>
  <c r="E365" i="7"/>
  <c r="C365" i="7"/>
  <c r="F364" i="7"/>
  <c r="E364" i="7"/>
  <c r="C364" i="7"/>
  <c r="F363" i="7"/>
  <c r="E363" i="7"/>
  <c r="C363" i="7"/>
  <c r="F362" i="7"/>
  <c r="E362" i="7"/>
  <c r="F361" i="7"/>
  <c r="E361" i="7"/>
  <c r="F360" i="7"/>
  <c r="E360" i="7"/>
  <c r="F359" i="7"/>
  <c r="E359" i="7"/>
  <c r="F358" i="7"/>
  <c r="E358" i="7"/>
  <c r="F357" i="7"/>
  <c r="E357" i="7"/>
  <c r="F356" i="7"/>
  <c r="E356" i="7"/>
  <c r="F355" i="7"/>
  <c r="E355" i="7"/>
  <c r="C355" i="7"/>
  <c r="F354" i="7"/>
  <c r="E354" i="7"/>
  <c r="C354" i="7"/>
  <c r="F353" i="7"/>
  <c r="E353" i="7"/>
  <c r="C353" i="7"/>
  <c r="F352" i="7"/>
  <c r="E352" i="7"/>
  <c r="C352" i="7"/>
  <c r="F351" i="7"/>
  <c r="E351" i="7"/>
  <c r="C351" i="7"/>
  <c r="F350" i="7"/>
  <c r="E350" i="7"/>
  <c r="F349" i="7"/>
  <c r="E349" i="7"/>
  <c r="F348" i="7"/>
  <c r="E348" i="7"/>
  <c r="F347" i="7"/>
  <c r="E347" i="7"/>
  <c r="F346" i="7"/>
  <c r="E346" i="7"/>
  <c r="F345" i="7"/>
  <c r="E345" i="7"/>
  <c r="F344" i="7"/>
  <c r="E344" i="7"/>
  <c r="F343" i="7"/>
  <c r="E343" i="7"/>
  <c r="C343" i="7"/>
  <c r="F342" i="7"/>
  <c r="E342" i="7"/>
  <c r="C342" i="7"/>
  <c r="F341" i="7"/>
  <c r="E341" i="7"/>
  <c r="C341" i="7"/>
  <c r="F340" i="7"/>
  <c r="E340" i="7"/>
  <c r="C340" i="7"/>
  <c r="F339" i="7"/>
  <c r="E339" i="7"/>
  <c r="C339" i="7"/>
  <c r="F338" i="7"/>
  <c r="E338" i="7"/>
  <c r="F337" i="7"/>
  <c r="E337" i="7"/>
  <c r="F336" i="7"/>
  <c r="E336" i="7"/>
  <c r="F335" i="7"/>
  <c r="E335" i="7"/>
  <c r="F334" i="7"/>
  <c r="E334" i="7"/>
  <c r="F333" i="7"/>
  <c r="E333" i="7"/>
  <c r="F332" i="7"/>
  <c r="E332" i="7"/>
  <c r="F331" i="7"/>
  <c r="E331" i="7"/>
  <c r="C331" i="7"/>
  <c r="F330" i="7"/>
  <c r="E330" i="7"/>
  <c r="C330" i="7"/>
  <c r="F329" i="7"/>
  <c r="E329" i="7"/>
  <c r="C329" i="7"/>
  <c r="F328" i="7"/>
  <c r="E328" i="7"/>
  <c r="C328" i="7"/>
  <c r="F327" i="7"/>
  <c r="E327" i="7"/>
  <c r="C327" i="7"/>
  <c r="F326" i="7"/>
  <c r="E326" i="7"/>
  <c r="F325" i="7"/>
  <c r="E325" i="7"/>
  <c r="F324" i="7"/>
  <c r="E324" i="7"/>
  <c r="F323" i="7"/>
  <c r="E323" i="7"/>
  <c r="F322" i="7"/>
  <c r="E322" i="7"/>
  <c r="F321" i="7"/>
  <c r="E321" i="7"/>
  <c r="F320" i="7"/>
  <c r="E320" i="7"/>
  <c r="F319" i="7"/>
  <c r="E319" i="7"/>
  <c r="C319" i="7"/>
  <c r="F318" i="7"/>
  <c r="E318" i="7"/>
  <c r="C318" i="7"/>
  <c r="F317" i="7"/>
  <c r="E317" i="7"/>
  <c r="C317" i="7"/>
  <c r="F316" i="7"/>
  <c r="E316" i="7"/>
  <c r="C316" i="7"/>
  <c r="F315" i="7"/>
  <c r="E315" i="7"/>
  <c r="C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C306" i="7"/>
  <c r="F305" i="7"/>
  <c r="E305" i="7"/>
  <c r="C305" i="7"/>
  <c r="F304" i="7"/>
  <c r="E304" i="7"/>
  <c r="C304" i="7"/>
  <c r="F303" i="7"/>
  <c r="E303" i="7"/>
  <c r="C303" i="7"/>
  <c r="F302" i="7"/>
  <c r="E302" i="7"/>
  <c r="C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C294" i="7"/>
  <c r="F293" i="7"/>
  <c r="E293" i="7"/>
  <c r="C293" i="7"/>
  <c r="F292" i="7"/>
  <c r="E292" i="7"/>
  <c r="C292" i="7"/>
  <c r="F291" i="7"/>
  <c r="E291" i="7"/>
  <c r="C291" i="7"/>
  <c r="F290" i="7"/>
  <c r="E290" i="7"/>
  <c r="C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C282" i="7"/>
  <c r="F281" i="7"/>
  <c r="E281" i="7"/>
  <c r="C281" i="7"/>
  <c r="F280" i="7"/>
  <c r="E280" i="7"/>
  <c r="C280" i="7"/>
  <c r="F279" i="7"/>
  <c r="E279" i="7"/>
  <c r="C279" i="7"/>
  <c r="F278" i="7"/>
  <c r="E278" i="7"/>
  <c r="C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C270" i="7"/>
  <c r="F269" i="7"/>
  <c r="E269" i="7"/>
  <c r="C269" i="7"/>
  <c r="F268" i="7"/>
  <c r="E268" i="7"/>
  <c r="C268" i="7"/>
  <c r="F267" i="7"/>
  <c r="E267" i="7"/>
  <c r="C267" i="7"/>
  <c r="F266" i="7"/>
  <c r="E266" i="7"/>
  <c r="C266" i="7"/>
  <c r="F265" i="7"/>
  <c r="E265" i="7"/>
  <c r="F264" i="7"/>
  <c r="E264" i="7"/>
  <c r="F263" i="7"/>
  <c r="E263" i="7"/>
  <c r="F262" i="7"/>
  <c r="E262" i="7"/>
  <c r="F261" i="7"/>
  <c r="E261" i="7"/>
  <c r="F260" i="7"/>
  <c r="E260" i="7"/>
  <c r="F259" i="7"/>
  <c r="E259" i="7"/>
  <c r="F258" i="7"/>
  <c r="E258" i="7"/>
  <c r="C258" i="7"/>
  <c r="F257" i="7"/>
  <c r="E257" i="7"/>
  <c r="C257" i="7"/>
  <c r="F256" i="7"/>
  <c r="E256" i="7"/>
  <c r="C256" i="7"/>
  <c r="F255" i="7"/>
  <c r="E255" i="7"/>
  <c r="C255" i="7"/>
  <c r="F254" i="7"/>
  <c r="E254" i="7"/>
  <c r="C254" i="7"/>
  <c r="F253" i="7"/>
  <c r="E253" i="7"/>
  <c r="F252" i="7"/>
  <c r="E252" i="7"/>
  <c r="F251" i="7"/>
  <c r="E251" i="7"/>
  <c r="F250" i="7"/>
  <c r="E250" i="7"/>
  <c r="F249" i="7"/>
  <c r="E249" i="7"/>
  <c r="F248" i="7"/>
  <c r="E248" i="7"/>
  <c r="F247" i="7"/>
  <c r="E247" i="7"/>
  <c r="F246" i="7"/>
  <c r="E246" i="7"/>
  <c r="C246" i="7"/>
  <c r="F245" i="7"/>
  <c r="E245" i="7"/>
  <c r="C245" i="7"/>
  <c r="F244" i="7"/>
  <c r="E244" i="7"/>
  <c r="C244" i="7"/>
  <c r="F243" i="7"/>
  <c r="E243" i="7"/>
  <c r="C243" i="7"/>
  <c r="F242" i="7"/>
  <c r="E242" i="7"/>
  <c r="C242" i="7"/>
  <c r="F241" i="7"/>
  <c r="E241" i="7"/>
  <c r="F240" i="7"/>
  <c r="E240" i="7"/>
  <c r="F239" i="7"/>
  <c r="E239" i="7"/>
  <c r="F238" i="7"/>
  <c r="E238" i="7"/>
  <c r="F237" i="7"/>
  <c r="E237" i="7"/>
  <c r="F236" i="7"/>
  <c r="E236" i="7"/>
  <c r="F235" i="7"/>
  <c r="E235" i="7"/>
  <c r="F234" i="7"/>
  <c r="E234" i="7"/>
  <c r="F233" i="7"/>
  <c r="E233" i="7"/>
  <c r="C233" i="7"/>
  <c r="F232" i="7"/>
  <c r="E232" i="7"/>
  <c r="C232" i="7"/>
  <c r="F231" i="7"/>
  <c r="E231" i="7"/>
  <c r="C231" i="7"/>
  <c r="F230" i="7"/>
  <c r="E230" i="7"/>
  <c r="C230" i="7"/>
  <c r="F229" i="7"/>
  <c r="E229" i="7"/>
  <c r="C229" i="7"/>
  <c r="F228" i="7"/>
  <c r="E228" i="7"/>
  <c r="F227" i="7"/>
  <c r="E227" i="7"/>
  <c r="F226" i="7"/>
  <c r="E226" i="7"/>
  <c r="F225" i="7"/>
  <c r="E225" i="7"/>
  <c r="F224" i="7"/>
  <c r="E224" i="7"/>
  <c r="F223" i="7"/>
  <c r="E223" i="7"/>
  <c r="F222" i="7"/>
  <c r="E222" i="7"/>
  <c r="F221" i="7"/>
  <c r="E221" i="7"/>
  <c r="C221" i="7"/>
  <c r="F220" i="7"/>
  <c r="E220" i="7"/>
  <c r="C220" i="7"/>
  <c r="F219" i="7"/>
  <c r="E219" i="7"/>
  <c r="C219" i="7"/>
  <c r="F218" i="7"/>
  <c r="E218" i="7"/>
  <c r="C218" i="7"/>
  <c r="F217" i="7"/>
  <c r="E217" i="7"/>
  <c r="C217" i="7"/>
  <c r="F216" i="7"/>
  <c r="E216" i="7"/>
  <c r="F215" i="7"/>
  <c r="E215" i="7"/>
  <c r="F214" i="7"/>
  <c r="E214" i="7"/>
  <c r="F213" i="7"/>
  <c r="E213" i="7"/>
  <c r="F212" i="7"/>
  <c r="E212" i="7"/>
  <c r="F211" i="7"/>
  <c r="E211" i="7"/>
  <c r="F210" i="7"/>
  <c r="E210" i="7"/>
  <c r="F209" i="7"/>
  <c r="E209" i="7"/>
  <c r="C209" i="7"/>
  <c r="F208" i="7"/>
  <c r="E208" i="7"/>
  <c r="C208" i="7"/>
  <c r="F207" i="7"/>
  <c r="E207" i="7"/>
  <c r="C207" i="7"/>
  <c r="F206" i="7"/>
  <c r="E206" i="7"/>
  <c r="C206" i="7"/>
  <c r="F205" i="7"/>
  <c r="E205" i="7"/>
  <c r="C205" i="7"/>
  <c r="F204" i="7"/>
  <c r="E204" i="7"/>
  <c r="F203" i="7"/>
  <c r="E203" i="7"/>
  <c r="F202" i="7"/>
  <c r="E202" i="7"/>
  <c r="F201" i="7"/>
  <c r="E201" i="7"/>
  <c r="F200" i="7"/>
  <c r="E200" i="7"/>
  <c r="F199" i="7"/>
  <c r="E199" i="7"/>
  <c r="F198" i="7"/>
  <c r="E198" i="7"/>
  <c r="F197" i="7"/>
  <c r="E197" i="7"/>
  <c r="C197" i="7"/>
  <c r="F196" i="7"/>
  <c r="E196" i="7"/>
  <c r="C196" i="7"/>
  <c r="F195" i="7"/>
  <c r="E195" i="7"/>
  <c r="C195" i="7"/>
  <c r="F194" i="7"/>
  <c r="E194" i="7"/>
  <c r="C194" i="7"/>
  <c r="F193" i="7"/>
  <c r="E193" i="7"/>
  <c r="C193" i="7"/>
  <c r="F192" i="7"/>
  <c r="E192" i="7"/>
  <c r="F191" i="7"/>
  <c r="E191" i="7"/>
  <c r="F190" i="7"/>
  <c r="E190" i="7"/>
  <c r="F189" i="7"/>
  <c r="E189" i="7"/>
  <c r="F188" i="7"/>
  <c r="E188" i="7"/>
  <c r="F187" i="7"/>
  <c r="E187" i="7"/>
  <c r="F186" i="7"/>
  <c r="E186" i="7"/>
  <c r="F185" i="7"/>
  <c r="E185" i="7"/>
  <c r="C185" i="7"/>
  <c r="F184" i="7"/>
  <c r="E184" i="7"/>
  <c r="C184" i="7"/>
  <c r="F183" i="7"/>
  <c r="E183" i="7"/>
  <c r="C183" i="7"/>
  <c r="F182" i="7"/>
  <c r="E182" i="7"/>
  <c r="C182" i="7"/>
  <c r="F181" i="7"/>
  <c r="E181" i="7"/>
  <c r="C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C173" i="7"/>
  <c r="F172" i="7"/>
  <c r="E172" i="7"/>
  <c r="C172" i="7"/>
  <c r="F171" i="7"/>
  <c r="E171" i="7"/>
  <c r="C171" i="7"/>
  <c r="F170" i="7"/>
  <c r="E170" i="7"/>
  <c r="C170" i="7"/>
  <c r="F169" i="7"/>
  <c r="E169" i="7"/>
  <c r="C169" i="7"/>
  <c r="F168" i="7"/>
  <c r="E168" i="7"/>
  <c r="F167" i="7"/>
  <c r="E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C161" i="7"/>
  <c r="F160" i="7"/>
  <c r="E160" i="7"/>
  <c r="C160" i="7"/>
  <c r="F159" i="7"/>
  <c r="E159" i="7"/>
  <c r="C159" i="7"/>
  <c r="F158" i="7"/>
  <c r="E158" i="7"/>
  <c r="C158" i="7"/>
  <c r="F157" i="7"/>
  <c r="E157" i="7"/>
  <c r="C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C149" i="7"/>
  <c r="F148" i="7"/>
  <c r="E148" i="7"/>
  <c r="C148" i="7"/>
  <c r="F147" i="7"/>
  <c r="E147" i="7"/>
  <c r="C147" i="7"/>
  <c r="F146" i="7"/>
  <c r="E146" i="7"/>
  <c r="C146" i="7"/>
  <c r="F145" i="7"/>
  <c r="E145" i="7"/>
  <c r="C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C137" i="7"/>
  <c r="F136" i="7"/>
  <c r="E136" i="7"/>
  <c r="C136" i="7"/>
  <c r="F135" i="7"/>
  <c r="E135" i="7"/>
  <c r="C135" i="7"/>
  <c r="F134" i="7"/>
  <c r="E134" i="7"/>
  <c r="C134" i="7"/>
  <c r="F133" i="7"/>
  <c r="E133" i="7"/>
  <c r="C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C125" i="7"/>
  <c r="F124" i="7"/>
  <c r="E124" i="7"/>
  <c r="C124" i="7"/>
  <c r="F123" i="7"/>
  <c r="E123" i="7"/>
  <c r="C123" i="7"/>
  <c r="F122" i="7"/>
  <c r="E122" i="7"/>
  <c r="C122" i="7"/>
  <c r="F121" i="7"/>
  <c r="E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C113" i="7"/>
  <c r="F112" i="7"/>
  <c r="E112" i="7"/>
  <c r="C112" i="7"/>
  <c r="F111" i="7"/>
  <c r="E111" i="7"/>
  <c r="C111" i="7"/>
  <c r="F110" i="7"/>
  <c r="E110" i="7"/>
  <c r="C110" i="7"/>
  <c r="F109" i="7"/>
  <c r="E109" i="7"/>
  <c r="C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C101" i="7"/>
  <c r="F100" i="7"/>
  <c r="E100" i="7"/>
  <c r="C100" i="7"/>
  <c r="F99" i="7"/>
  <c r="E99" i="7"/>
  <c r="C99" i="7"/>
  <c r="F98" i="7"/>
  <c r="E98" i="7"/>
  <c r="C98" i="7"/>
  <c r="F97" i="7"/>
  <c r="E97" i="7"/>
  <c r="C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C89" i="7"/>
  <c r="F88" i="7"/>
  <c r="E88" i="7"/>
  <c r="C88" i="7"/>
  <c r="F87" i="7"/>
  <c r="E87" i="7"/>
  <c r="C87" i="7"/>
  <c r="F86" i="7"/>
  <c r="E86" i="7"/>
  <c r="C86" i="7"/>
  <c r="F85" i="7"/>
  <c r="E85" i="7"/>
  <c r="C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C77" i="7"/>
  <c r="F76" i="7"/>
  <c r="E76" i="7"/>
  <c r="C76" i="7"/>
  <c r="F75" i="7"/>
  <c r="E75" i="7"/>
  <c r="C75" i="7"/>
  <c r="F74" i="7"/>
  <c r="E74" i="7"/>
  <c r="C74" i="7"/>
  <c r="F73" i="7"/>
  <c r="E73" i="7"/>
  <c r="C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C65" i="7"/>
  <c r="F64" i="7"/>
  <c r="E64" i="7"/>
  <c r="C64" i="7"/>
  <c r="F63" i="7"/>
  <c r="E63" i="7"/>
  <c r="C63" i="7"/>
  <c r="F62" i="7"/>
  <c r="E62" i="7"/>
  <c r="C62" i="7"/>
  <c r="F61" i="7"/>
  <c r="E61" i="7"/>
  <c r="C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C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C28" i="7"/>
  <c r="F27" i="7"/>
  <c r="E27" i="7"/>
  <c r="C27" i="7"/>
  <c r="F26" i="7"/>
  <c r="E26" i="7"/>
  <c r="C26" i="7"/>
  <c r="F25" i="7"/>
  <c r="E25" i="7"/>
  <c r="C25" i="7"/>
  <c r="F24" i="7"/>
  <c r="E24" i="7"/>
  <c r="C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C16" i="7"/>
  <c r="F15" i="7"/>
  <c r="E15" i="7"/>
  <c r="C15" i="7"/>
  <c r="F14" i="7"/>
  <c r="E14" i="7"/>
  <c r="C14" i="7"/>
  <c r="F13" i="7"/>
  <c r="E13" i="7"/>
  <c r="C13" i="7"/>
  <c r="F12" i="7"/>
  <c r="E12" i="7"/>
  <c r="C12" i="7"/>
  <c r="G11" i="7"/>
  <c r="G10" i="7"/>
  <c r="N23" i="13"/>
  <c r="C47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3" i="14"/>
</calcChain>
</file>

<file path=xl/sharedStrings.xml><?xml version="1.0" encoding="utf-8"?>
<sst xmlns="http://schemas.openxmlformats.org/spreadsheetml/2006/main" count="2049" uniqueCount="850">
  <si>
    <t>Área %</t>
    <phoneticPr fontId="5" type="noConversion"/>
  </si>
  <si>
    <t>Dens. Demográfica</t>
    <phoneticPr fontId="5" type="noConversion"/>
  </si>
  <si>
    <t>Zona Leste</t>
    <phoneticPr fontId="5" type="noConversion"/>
  </si>
  <si>
    <t>Zona Norte</t>
    <phoneticPr fontId="5" type="noConversion"/>
  </si>
  <si>
    <t>Zona Oeste</t>
    <phoneticPr fontId="5" type="noConversion"/>
  </si>
  <si>
    <t>Zona Sul</t>
    <phoneticPr fontId="5" type="noConversion"/>
  </si>
  <si>
    <t># de Conselhos Tutelares</t>
    <phoneticPr fontId="5" type="noConversion"/>
  </si>
  <si>
    <t># de Conselhos Tutelares %</t>
    <phoneticPr fontId="5" type="noConversion"/>
  </si>
  <si>
    <t># de Conselheiros Tutelares</t>
    <phoneticPr fontId="5" type="noConversion"/>
  </si>
  <si>
    <t>Jardim São Luiz</t>
  </si>
  <si>
    <t>M’Boi Mirim (Jardim Ângela)</t>
  </si>
  <si>
    <t>Parelheiros (Marsilac)</t>
  </si>
  <si>
    <t>Santo Amaro (Campo Grande, Vila Andrade,</t>
  </si>
  <si>
    <t>Vila Mariana (Saúde, Moema)</t>
  </si>
  <si>
    <t>F</t>
    <phoneticPr fontId="5" type="noConversion"/>
  </si>
  <si>
    <t>M</t>
    <phoneticPr fontId="5" type="noConversion"/>
  </si>
  <si>
    <t>Pinheiros (Alto de Pinheiros, Itaim Bibi, Jardim Paulista)</t>
    <phoneticPr fontId="5" type="noConversion"/>
  </si>
  <si>
    <t>Gênero</t>
    <phoneticPr fontId="5" type="noConversion"/>
  </si>
  <si>
    <t>M</t>
    <phoneticPr fontId="5" type="noConversion"/>
  </si>
  <si>
    <t>F</t>
    <phoneticPr fontId="5" type="noConversion"/>
  </si>
  <si>
    <t>M</t>
    <phoneticPr fontId="5" type="noConversion"/>
  </si>
  <si>
    <t>Total eleitorado SP</t>
    <phoneticPr fontId="5" type="noConversion"/>
  </si>
  <si>
    <t>Fonte: Tribunal Regional Eleitoral de SP</t>
    <phoneticPr fontId="5" type="noConversion"/>
  </si>
  <si>
    <t>%</t>
    <phoneticPr fontId="5" type="noConversion"/>
  </si>
  <si>
    <t>Total votos na eleição para Conselheiros Tutelares 2011</t>
    <phoneticPr fontId="5" type="noConversion"/>
  </si>
  <si>
    <t>%eleitorado CT/total</t>
    <phoneticPr fontId="5" type="noConversion"/>
  </si>
  <si>
    <t>Campo Limpo, Capão Redondo, Vila Andrade</t>
    <phoneticPr fontId="5" type="noConversion"/>
  </si>
  <si>
    <t>Cidade Dutra, Socorro</t>
    <phoneticPr fontId="5" type="noConversion"/>
  </si>
  <si>
    <t>Cursino, Ipiranga, Sacomã</t>
    <phoneticPr fontId="5" type="noConversion"/>
  </si>
  <si>
    <t>Jardim Ângela</t>
    <phoneticPr fontId="5" type="noConversion"/>
  </si>
  <si>
    <t xml:space="preserve">Distritos </t>
    <phoneticPr fontId="5" type="noConversion"/>
  </si>
  <si>
    <t>Marsilac, Parelheiros</t>
    <phoneticPr fontId="5" type="noConversion"/>
  </si>
  <si>
    <t>Campo Belo, Campo Grande, Santo Amaro</t>
    <phoneticPr fontId="5" type="noConversion"/>
  </si>
  <si>
    <t>Moema, Saúde, Vila Mariana</t>
    <phoneticPr fontId="5" type="noConversion"/>
  </si>
  <si>
    <t>Total</t>
    <phoneticPr fontId="5" type="noConversion"/>
  </si>
  <si>
    <t>Médias</t>
    <phoneticPr fontId="5" type="noConversion"/>
  </si>
  <si>
    <r>
      <t>1</t>
    </r>
    <r>
      <rPr>
        <sz val="10"/>
        <rFont val="Verdana"/>
      </rPr>
      <t xml:space="preserve"> O desvio de cada Conselho do número de habitantes/conselheiro em relação à média</t>
    </r>
    <phoneticPr fontId="5" type="noConversion"/>
  </si>
  <si>
    <r>
      <t>Conselhos criados pelo Decreto n</t>
    </r>
    <r>
      <rPr>
        <vertAlign val="superscript"/>
        <sz val="10"/>
        <rFont val="Verdana"/>
      </rPr>
      <t>o</t>
    </r>
    <r>
      <rPr>
        <sz val="10"/>
        <rFont val="Verdana"/>
      </rPr>
      <t xml:space="preserve"> 52.218, de 29 de março de 2011</t>
    </r>
    <phoneticPr fontId="5" type="noConversion"/>
  </si>
  <si>
    <t>Fonte: Portal da Prefeitura SP - IBGE</t>
    <phoneticPr fontId="5" type="noConversion"/>
  </si>
  <si>
    <t>Fonte: IBGE</t>
  </si>
  <si>
    <t>Josefa Lima de Mendonça</t>
  </si>
  <si>
    <t>Kátia Regina dos Santos</t>
  </si>
  <si>
    <t>Luciana Lima Koga</t>
  </si>
  <si>
    <t>Thalita Santos de Oliveira Gonsales</t>
  </si>
  <si>
    <t>Hab./Conselheiro</t>
    <phoneticPr fontId="5" type="noConversion"/>
  </si>
  <si>
    <t>Desvio em relação à média municipal</t>
    <phoneticPr fontId="5" type="noConversion"/>
  </si>
  <si>
    <t>Desvio em relação à média municipal %</t>
    <phoneticPr fontId="5" type="noConversion"/>
  </si>
  <si>
    <t>Hab./Conselheiro</t>
    <phoneticPr fontId="5" type="noConversion"/>
  </si>
  <si>
    <t>Bela Vista, Cambuci, Consolação, Liberdade</t>
    <phoneticPr fontId="5" type="noConversion"/>
  </si>
  <si>
    <t>Butantã, Morumbi, Vila Sônia</t>
    <phoneticPr fontId="5" type="noConversion"/>
  </si>
  <si>
    <t>Rio Pequeno, Raposo Tavares</t>
    <phoneticPr fontId="5" type="noConversion"/>
  </si>
  <si>
    <t>São Mateus, Iguatemi</t>
    <phoneticPr fontId="5" type="noConversion"/>
  </si>
  <si>
    <t>José Bonifácio, Parque do Carmo</t>
    <phoneticPr fontId="5" type="noConversion"/>
  </si>
  <si>
    <t>Rio Pequeno</t>
    <phoneticPr fontId="5" type="noConversion"/>
  </si>
  <si>
    <t>Aricanduva, Carrão, Vila Formosa</t>
    <phoneticPr fontId="5" type="noConversion"/>
  </si>
  <si>
    <t>Ermelino Matarazzo, Ponte Rasa</t>
    <phoneticPr fontId="5" type="noConversion"/>
  </si>
  <si>
    <t>Itaim Paulista, Vila Curuçá</t>
    <phoneticPr fontId="5" type="noConversion"/>
  </si>
  <si>
    <t>Itaquera, Cidade Líder</t>
    <phoneticPr fontId="5" type="noConversion"/>
  </si>
  <si>
    <t>Água Rasa, Belém, Brás, Mooca, Pari, Tatuapé</t>
    <phoneticPr fontId="5" type="noConversion"/>
  </si>
  <si>
    <t>Artur Alvim, Penha, Vila Matilde</t>
    <phoneticPr fontId="5" type="noConversion"/>
  </si>
  <si>
    <t>Mooca (Belém, Tatuapé, Água Rasa, Brás, Pari)</t>
    <phoneticPr fontId="5" type="noConversion"/>
  </si>
  <si>
    <t>Penha (Vila Matilde, Artur Alvim)</t>
  </si>
  <si>
    <t>São Miguel Paulista (Vila Jacuí)</t>
  </si>
  <si>
    <t>F</t>
    <phoneticPr fontId="5" type="noConversion"/>
  </si>
  <si>
    <t>Vila Prudente (Parque São Lucas)</t>
  </si>
  <si>
    <t>Casa Verde (Cachoeirinha, Limão)</t>
  </si>
  <si>
    <t>Jaçanã (Tremembé)</t>
  </si>
  <si>
    <t>Santana (Tucuruvi, Mandaqui)</t>
  </si>
  <si>
    <t>Vila Maria (Vila Medeiros)</t>
  </si>
  <si>
    <t>Butantã (Raposo Tavares, Vila Sônia, Mor</t>
  </si>
  <si>
    <t>Lapa (Vila Leopoldina, Barra Funda, Perd</t>
  </si>
  <si>
    <t>Perus (Anhanguera)</t>
  </si>
  <si>
    <t>Pinheiros (Alto de Pinheiros, Itaim Bibi, Jardim Paulista)</t>
    <phoneticPr fontId="5" type="noConversion"/>
  </si>
  <si>
    <t>M</t>
    <phoneticPr fontId="5" type="noConversion"/>
  </si>
  <si>
    <t>Pirituba (Jaraguá, São Domingos)</t>
  </si>
  <si>
    <t>Campo Limpo (Capão Redondo)</t>
  </si>
  <si>
    <t>São Miguel, Vila Jacuí</t>
    <phoneticPr fontId="5" type="noConversion"/>
  </si>
  <si>
    <t>São Lucas, Vila Prudente</t>
    <phoneticPr fontId="5" type="noConversion"/>
  </si>
  <si>
    <t>Cachoeirinha, Casa Verde, Limão</t>
    <phoneticPr fontId="5" type="noConversion"/>
  </si>
  <si>
    <t>Jaçanã, Tremembé</t>
    <phoneticPr fontId="5" type="noConversion"/>
  </si>
  <si>
    <t>Mandaqui, Santana, Tucuruvi</t>
    <phoneticPr fontId="5" type="noConversion"/>
  </si>
  <si>
    <t>Vila Guilherme, Vila Maria, Vila Medeiros</t>
    <phoneticPr fontId="5" type="noConversion"/>
  </si>
  <si>
    <t>Barra Funda, Jaguara, Jaguaré, Lapa, Perdizes, Vila Leopoldina</t>
    <phoneticPr fontId="5" type="noConversion"/>
  </si>
  <si>
    <t>Anhanguera, Perus</t>
    <phoneticPr fontId="5" type="noConversion"/>
  </si>
  <si>
    <t>Sé</t>
    <phoneticPr fontId="5" type="noConversion"/>
  </si>
  <si>
    <t>Aricanduva (Vila Formosa, Vila Carrão)</t>
    <phoneticPr fontId="5" type="noConversion"/>
  </si>
  <si>
    <t>Ermelino Matarazzo (Ponte Rasa)</t>
    <phoneticPr fontId="5" type="noConversion"/>
  </si>
  <si>
    <t>Guaianases</t>
    <phoneticPr fontId="5" type="noConversion"/>
  </si>
  <si>
    <t>Centro</t>
    <phoneticPr fontId="5" type="noConversion"/>
  </si>
  <si>
    <t>População (2010)</t>
    <phoneticPr fontId="5" type="noConversion"/>
  </si>
  <si>
    <t>População (2010) %</t>
    <phoneticPr fontId="5" type="noConversion"/>
  </si>
  <si>
    <t>Área</t>
    <phoneticPr fontId="5" type="noConversion"/>
  </si>
  <si>
    <t>Cep 03426-010</t>
  </si>
  <si>
    <t>Telefone: 3396-0800 / 3396-0882 ramal: 251 Fax: 2941-2234</t>
  </si>
  <si>
    <t>Bela Vista</t>
    <phoneticPr fontId="5" type="noConversion"/>
  </si>
  <si>
    <t>F</t>
    <phoneticPr fontId="5" type="noConversion"/>
  </si>
  <si>
    <t>Aricanduva (Vila Formosa, Vila Carrão)</t>
  </si>
  <si>
    <t>Ermelino Matarazzo (Ponte Rasa)</t>
  </si>
  <si>
    <r>
      <t>7. G</t>
    </r>
    <r>
      <rPr>
        <b/>
        <sz val="12"/>
        <color indexed="8"/>
        <rFont val="Arial"/>
      </rPr>
      <t>uaianases</t>
    </r>
    <phoneticPr fontId="5" type="noConversion"/>
  </si>
  <si>
    <t>F</t>
    <phoneticPr fontId="5" type="noConversion"/>
  </si>
  <si>
    <t>Itaim Paulista (Vila Curuçá)</t>
  </si>
  <si>
    <t>M</t>
    <phoneticPr fontId="5" type="noConversion"/>
  </si>
  <si>
    <t>Itaquera (Cidade Líder)</t>
  </si>
  <si>
    <t>F</t>
    <phoneticPr fontId="5" type="noConversion"/>
  </si>
  <si>
    <t>M</t>
    <phoneticPr fontId="5" type="noConversion"/>
  </si>
  <si>
    <t>M</t>
    <phoneticPr fontId="5" type="noConversion"/>
  </si>
  <si>
    <t>F</t>
    <phoneticPr fontId="5" type="noConversion"/>
  </si>
  <si>
    <t>F</t>
    <phoneticPr fontId="5" type="noConversion"/>
  </si>
  <si>
    <t>Mooca (Belém, Tatuapé, Água Rasa, Brás, Pari)</t>
    <phoneticPr fontId="5" type="noConversion"/>
  </si>
  <si>
    <t>Mooca (Belém, Tatuapé, Água Rasa, Brás, Pari)</t>
    <phoneticPr fontId="5" type="noConversion"/>
  </si>
  <si>
    <t>F</t>
    <phoneticPr fontId="5" type="noConversion"/>
  </si>
  <si>
    <t>Jabaquara</t>
  </si>
  <si>
    <t>Jaçanã</t>
  </si>
  <si>
    <t>Tremembé</t>
  </si>
  <si>
    <t>7.895,70</t>
  </si>
  <si>
    <t>Lapa</t>
  </si>
  <si>
    <t>Barra Funda</t>
  </si>
  <si>
    <t>Jaguara</t>
  </si>
  <si>
    <t>Jaguaré</t>
  </si>
  <si>
    <t>Perdizes</t>
  </si>
  <si>
    <t>Vila Leopoldina</t>
  </si>
  <si>
    <t>6.342,41</t>
  </si>
  <si>
    <t>M'Boi Mirim</t>
  </si>
  <si>
    <t>Jardim Ângela</t>
  </si>
  <si>
    <t>Jardim São Luís</t>
  </si>
  <si>
    <t>Alto de Pinheiros, Itaim Bibi, Jardim Paulista, Pinheiros</t>
    <phoneticPr fontId="5" type="noConversion"/>
  </si>
  <si>
    <t>Jaraguá, Pirituba, São Domingos</t>
    <phoneticPr fontId="5" type="noConversion"/>
  </si>
  <si>
    <t>Jardim Paulista</t>
  </si>
  <si>
    <t>7.505,89</t>
  </si>
  <si>
    <t>Pirituba</t>
  </si>
  <si>
    <t>Jaraguá</t>
  </si>
  <si>
    <t>São Domingos</t>
  </si>
  <si>
    <t>8.501,40</t>
  </si>
  <si>
    <t>Santana</t>
  </si>
  <si>
    <t>Mandaqui</t>
  </si>
  <si>
    <t>Tucuruvi</t>
  </si>
  <si>
    <t>São Miguel Paulista (Vila Jacuí)</t>
    <phoneticPr fontId="5" type="noConversion"/>
  </si>
  <si>
    <t>São Rafael</t>
    <phoneticPr fontId="5" type="noConversion"/>
  </si>
  <si>
    <t>Sapopemba</t>
    <phoneticPr fontId="5" type="noConversion"/>
  </si>
  <si>
    <t>Vila Prudente (Parque São Lucas)</t>
    <phoneticPr fontId="5" type="noConversion"/>
  </si>
  <si>
    <t>Brasilândia</t>
    <phoneticPr fontId="5" type="noConversion"/>
  </si>
  <si>
    <t>Casa Verde (Cachoeirinha, Limão)</t>
    <phoneticPr fontId="5" type="noConversion"/>
  </si>
  <si>
    <t>Freguesia do Ó</t>
    <phoneticPr fontId="5" type="noConversion"/>
  </si>
  <si>
    <t>Jaçanã (Tremembé)</t>
    <phoneticPr fontId="5" type="noConversion"/>
  </si>
  <si>
    <t>Jabaquara</t>
    <phoneticPr fontId="5" type="noConversion"/>
  </si>
  <si>
    <t>Jardim São Luiz</t>
    <phoneticPr fontId="5" type="noConversion"/>
  </si>
  <si>
    <t>M’Boi Mirim (Jardim Ângela)</t>
    <phoneticPr fontId="5" type="noConversion"/>
  </si>
  <si>
    <t>Parelheiros (Marsilac)</t>
    <phoneticPr fontId="5" type="noConversion"/>
  </si>
  <si>
    <t>Celular de Plantão: 5413-8661/ 5413-8664</t>
  </si>
  <si>
    <t>Carlos Roberto Correia</t>
  </si>
  <si>
    <t>Minha dens demogr. - 2010</t>
    <phoneticPr fontId="5" type="noConversion"/>
  </si>
  <si>
    <t>Cons M</t>
    <phoneticPr fontId="5" type="noConversion"/>
  </si>
  <si>
    <t>Cons F</t>
    <phoneticPr fontId="5" type="noConversion"/>
  </si>
  <si>
    <t>TOTAL</t>
    <phoneticPr fontId="5" type="noConversion"/>
  </si>
  <si>
    <t>%M</t>
    <phoneticPr fontId="5" type="noConversion"/>
  </si>
  <si>
    <t>F</t>
    <phoneticPr fontId="5" type="noConversion"/>
  </si>
  <si>
    <t>Bom Retiro, República, Santa Cecília, Sé</t>
    <phoneticPr fontId="5" type="noConversion"/>
  </si>
  <si>
    <t>Elaine Sabino Nascimento</t>
  </si>
  <si>
    <t>Maria Luiza Assaf</t>
  </si>
  <si>
    <t>Zildete da Silva</t>
  </si>
  <si>
    <r>
      <t>5. C</t>
    </r>
    <r>
      <rPr>
        <b/>
        <sz val="12"/>
        <color indexed="8"/>
        <rFont val="Arial"/>
      </rPr>
      <t>idade Tiradentes</t>
    </r>
  </si>
  <si>
    <t>Rua Sarah Kubitechk, 165 - Cidade Tiradentes</t>
  </si>
  <si>
    <t>Cep 08474-000</t>
  </si>
  <si>
    <t>Telefone: 2282-3940 Fax: 2285-3999</t>
  </si>
  <si>
    <t>Celular de Plantão: 7283-6725 / 9618-1047</t>
  </si>
  <si>
    <t>Izabel Veras de Sousa</t>
  </si>
  <si>
    <t>Celular de Plantão: 7283-6675 / 7283-6729</t>
  </si>
  <si>
    <r>
      <t>6. E</t>
    </r>
    <r>
      <rPr>
        <b/>
        <sz val="12"/>
        <color indexed="8"/>
        <rFont val="Arial"/>
      </rPr>
      <t xml:space="preserve">rmelino Matarazzo </t>
    </r>
    <r>
      <rPr>
        <sz val="12"/>
        <color indexed="8"/>
        <rFont val="Arial"/>
      </rPr>
      <t>(Ponte Rasa)</t>
    </r>
  </si>
  <si>
    <t>Avenida Milene Elias, 417</t>
  </si>
  <si>
    <t>Cep 03809-170</t>
  </si>
  <si>
    <t>Telefone / Fax: 2545-5159</t>
  </si>
  <si>
    <t>Celular de Plantão: 7283-6692 / 7283-6705</t>
  </si>
  <si>
    <t>Ermelino Matarazzo</t>
  </si>
  <si>
    <t>Ponte Rasa</t>
  </si>
  <si>
    <t>13.717,45</t>
  </si>
  <si>
    <t>Freguesia do Ó</t>
  </si>
  <si>
    <t>Brasilândia</t>
  </si>
  <si>
    <t>12.865,58</t>
  </si>
  <si>
    <t>Guaianases</t>
  </si>
  <si>
    <t>Cidade Líder</t>
  </si>
  <si>
    <t>José Bonifácio</t>
  </si>
  <si>
    <t>Parque do Carmo</t>
  </si>
  <si>
    <t>9.766,99</t>
  </si>
  <si>
    <t>Rosangela Nascimento Souza</t>
  </si>
  <si>
    <t>Rosangela Rosa da Silva</t>
  </si>
  <si>
    <t>Zuleide de Andrade Martins</t>
  </si>
  <si>
    <r>
      <t>11. J</t>
    </r>
    <r>
      <rPr>
        <b/>
        <sz val="12"/>
        <color indexed="8"/>
        <rFont val="Arial"/>
      </rPr>
      <t>osé Bonifácio</t>
    </r>
  </si>
  <si>
    <t>Avenida Nagib Farah Maluf, 1531</t>
  </si>
  <si>
    <t>Cep 08255-000</t>
  </si>
  <si>
    <t>Telefone: 2521-7925 Fax: 2521-6194</t>
  </si>
  <si>
    <t>Itaim Paulista (Vila Curuçá)</t>
    <phoneticPr fontId="5" type="noConversion"/>
  </si>
  <si>
    <t>Itaquera (Cidade Líder)</t>
    <phoneticPr fontId="5" type="noConversion"/>
  </si>
  <si>
    <t>Mooca (Belém, Tatuapé, Água Rasa, Brás, Pari)</t>
    <phoneticPr fontId="5" type="noConversion"/>
  </si>
  <si>
    <t>Pinheiros (Alto de Pinheiros, Itaim Bibi, Jardim Paulista)</t>
    <phoneticPr fontId="5" type="noConversion"/>
  </si>
  <si>
    <t>Cidade Ademar</t>
    <phoneticPr fontId="5" type="noConversion"/>
  </si>
  <si>
    <t>Arlete Maria Soares de Jesus Macena</t>
  </si>
  <si>
    <t>Julio Cezar de Andrade</t>
  </si>
  <si>
    <t>8.604,17</t>
  </si>
  <si>
    <t>Santo Amaro</t>
  </si>
  <si>
    <t>Campo Belo</t>
  </si>
  <si>
    <t>Campo Grande</t>
  </si>
  <si>
    <t>5.785,98</t>
  </si>
  <si>
    <t>São Mateus</t>
  </si>
  <si>
    <t>Iguatemi</t>
  </si>
  <si>
    <t>São Rafael</t>
  </si>
  <si>
    <t>10.106,65</t>
  </si>
  <si>
    <t>São Miguel</t>
  </si>
  <si>
    <t>Jardim Helena</t>
  </si>
  <si>
    <t>Vila Jacuí</t>
  </si>
  <si>
    <t>16.630,67</t>
  </si>
  <si>
    <t>Sé</t>
  </si>
  <si>
    <t>Bela Vista</t>
  </si>
  <si>
    <t>Bom Retiro</t>
  </si>
  <si>
    <t>Cambuci</t>
  </si>
  <si>
    <t>Consolação</t>
  </si>
  <si>
    <t>Liberdade</t>
  </si>
  <si>
    <t>Santana (Tucuruvi, Mandaqui)</t>
    <phoneticPr fontId="5" type="noConversion"/>
  </si>
  <si>
    <t>Vila Maria (Vila Medeiros)</t>
    <phoneticPr fontId="5" type="noConversion"/>
  </si>
  <si>
    <t>Butantã (Raposo Tavares, Vila Sônia, Morumbi)</t>
    <phoneticPr fontId="5" type="noConversion"/>
  </si>
  <si>
    <t>Lapa (Vila Leopoldina, Barra Funda, Perdizes, Jaguaré, Jaguara)</t>
    <phoneticPr fontId="5" type="noConversion"/>
  </si>
  <si>
    <t>Perus (Anhanguera)</t>
    <phoneticPr fontId="5" type="noConversion"/>
  </si>
  <si>
    <t>Capela do Socorro (Cidade Dutra)</t>
  </si>
  <si>
    <t>Grajaú I</t>
  </si>
  <si>
    <t>Grajaú II</t>
  </si>
  <si>
    <t>Ipiranga (Cursino, Sacomã)</t>
  </si>
  <si>
    <t>Pinheiros (Alto de Pinheiros, Itaim Bibi, Jardim Paulista)</t>
    <phoneticPr fontId="5" type="noConversion"/>
  </si>
  <si>
    <t>Pirituba (Jaraguá, São Domingos)</t>
    <phoneticPr fontId="5" type="noConversion"/>
  </si>
  <si>
    <t>Rio Pequeno</t>
    <phoneticPr fontId="5" type="noConversion"/>
  </si>
  <si>
    <t>Campo Limpo (Capão Redondo)</t>
    <phoneticPr fontId="5" type="noConversion"/>
  </si>
  <si>
    <t>Capela do Socorro (Cidade Dutra)</t>
    <phoneticPr fontId="5" type="noConversion"/>
  </si>
  <si>
    <t>Cidade Ademar</t>
    <phoneticPr fontId="5" type="noConversion"/>
  </si>
  <si>
    <t>Grajaú I</t>
    <phoneticPr fontId="5" type="noConversion"/>
  </si>
  <si>
    <t>Grajaú II</t>
    <phoneticPr fontId="5" type="noConversion"/>
  </si>
  <si>
    <t>Ipiranga (Cursino, Sacomã)</t>
    <phoneticPr fontId="5" type="noConversion"/>
  </si>
  <si>
    <t>Rua Eponina, 82 - Vila Carrão</t>
  </si>
  <si>
    <t>Pedreira</t>
    <phoneticPr fontId="5" type="noConversion"/>
  </si>
  <si>
    <t>Santo Amaro (Campo Grande, Vila Andrade, Campo Belo)</t>
    <phoneticPr fontId="5" type="noConversion"/>
  </si>
  <si>
    <t>Vila Mariana (Saúde, Moema)</t>
    <phoneticPr fontId="5" type="noConversion"/>
  </si>
  <si>
    <t>Distrito</t>
    <phoneticPr fontId="5" type="noConversion"/>
  </si>
  <si>
    <t>4. Cangaíba</t>
  </si>
  <si>
    <t>Rua Candapuí, 492 - Vila Marieta</t>
  </si>
  <si>
    <t>Cep 03621-000</t>
  </si>
  <si>
    <t>Angela Barbosa dos Santos</t>
  </si>
  <si>
    <t>Maria Anjos da Silva</t>
  </si>
  <si>
    <t>Maria Aparecida da Silva</t>
  </si>
  <si>
    <t>Marta Lucas dos Santos</t>
  </si>
  <si>
    <t>Silvio Fernando Lopes</t>
  </si>
  <si>
    <r>
      <t>17. S</t>
    </r>
    <r>
      <rPr>
        <b/>
        <sz val="12"/>
        <color indexed="8"/>
        <rFont val="Arial"/>
      </rPr>
      <t>ão Rafael</t>
    </r>
  </si>
  <si>
    <t>Av. Sapopemba, 14.658</t>
  </si>
  <si>
    <t>Cep 03989-000</t>
  </si>
  <si>
    <t>Celular de Plantão: 5413-8670/ 5413-8657</t>
  </si>
  <si>
    <t>Carmen Helena Bonfim Matos Nunes</t>
  </si>
  <si>
    <t>8.897,52</t>
  </si>
  <si>
    <t>Mooca</t>
  </si>
  <si>
    <t>Água Rasa</t>
  </si>
  <si>
    <t>Belém</t>
  </si>
  <si>
    <t>Brás</t>
  </si>
  <si>
    <t>Moóca</t>
  </si>
  <si>
    <t>Pari</t>
  </si>
  <si>
    <t>Tatuapé</t>
  </si>
  <si>
    <t>7.086,15</t>
  </si>
  <si>
    <t>Parelheiros</t>
  </si>
  <si>
    <t>Marsilac</t>
  </si>
  <si>
    <t>477,93</t>
  </si>
  <si>
    <t>Penha</t>
  </si>
  <si>
    <t>Artur Alvim</t>
  </si>
  <si>
    <t>Cangaíba</t>
  </si>
  <si>
    <t>Vila Matilde</t>
  </si>
  <si>
    <t>11.798,18</t>
  </si>
  <si>
    <t>Perus</t>
  </si>
  <si>
    <t>Anhanguera</t>
  </si>
  <si>
    <t>2.787,21</t>
  </si>
  <si>
    <t>Pinheiros</t>
  </si>
  <si>
    <t>Alto de Pinheiros</t>
  </si>
  <si>
    <t>Itaim Bibi</t>
  </si>
  <si>
    <t>Dados Demográficos dos Distritos pertencentes as Subprefeituras</t>
  </si>
  <si>
    <t>Total por subprefeitura</t>
  </si>
  <si>
    <t>Subprefeituras</t>
  </si>
  <si>
    <t>Distritos</t>
  </si>
  <si>
    <t>Área (km²)</t>
  </si>
  <si>
    <t>População (1996)</t>
  </si>
  <si>
    <t>População (2000)</t>
  </si>
  <si>
    <t>População (2010)</t>
  </si>
  <si>
    <t>Densidade Demográfica (Hab/km²)</t>
  </si>
  <si>
    <t>Bela Vista</t>
    <phoneticPr fontId="5" type="noConversion"/>
  </si>
  <si>
    <t>Sé</t>
    <phoneticPr fontId="5" type="noConversion"/>
  </si>
  <si>
    <t>Aricanduva (Vila Formosa, Vila Carrão)</t>
    <phoneticPr fontId="5" type="noConversion"/>
  </si>
  <si>
    <t>Cangaíba</t>
    <phoneticPr fontId="5" type="noConversion"/>
  </si>
  <si>
    <t>Cidade Tiradentes</t>
    <phoneticPr fontId="5" type="noConversion"/>
  </si>
  <si>
    <t>Ermelino Matarazzo (Ponte Rasa)</t>
    <phoneticPr fontId="5" type="noConversion"/>
  </si>
  <si>
    <t>Guaianases</t>
    <phoneticPr fontId="5" type="noConversion"/>
  </si>
  <si>
    <t>Itaim Paulista (Vila Curuçá)</t>
    <phoneticPr fontId="5" type="noConversion"/>
  </si>
  <si>
    <t>Itaquera (Cidade Líder)</t>
    <phoneticPr fontId="5" type="noConversion"/>
  </si>
  <si>
    <t>Jardim Helena</t>
    <phoneticPr fontId="5" type="noConversion"/>
  </si>
  <si>
    <t>José Bonifácio</t>
    <phoneticPr fontId="5" type="noConversion"/>
  </si>
  <si>
    <t>Lajeado</t>
    <phoneticPr fontId="5" type="noConversion"/>
  </si>
  <si>
    <t>Daniel Luizetti Pereira</t>
  </si>
  <si>
    <t>Mooca (Belém, Tatuapé, Água Rasa, Brás, Pari)</t>
    <phoneticPr fontId="5" type="noConversion"/>
  </si>
  <si>
    <t>Penha (Vila Matilde, Artur Alvim)</t>
    <phoneticPr fontId="5" type="noConversion"/>
  </si>
  <si>
    <t>São Mateus</t>
    <phoneticPr fontId="5" type="noConversion"/>
  </si>
  <si>
    <t>Celular de Plantão: 7283-6554 / 7431-7739</t>
  </si>
  <si>
    <t>Dinorá Maria da Silva</t>
  </si>
  <si>
    <t>Écio Almeida Silva</t>
  </si>
  <si>
    <t>Edval Fernandes da Guia</t>
  </si>
  <si>
    <t>Lajeado</t>
  </si>
  <si>
    <t>Guaianazes</t>
  </si>
  <si>
    <t>16.546,16</t>
  </si>
  <si>
    <t>Ipiranga</t>
  </si>
  <si>
    <t>Cursino</t>
  </si>
  <si>
    <t>Sacomã</t>
  </si>
  <si>
    <t>10.980,46</t>
  </si>
  <si>
    <t>Itaim Paulista</t>
  </si>
  <si>
    <t>Vila Curuçá</t>
  </si>
  <si>
    <t>18.226,76</t>
  </si>
  <si>
    <t>Itaquera</t>
  </si>
  <si>
    <t>Paulo José de Matos</t>
  </si>
  <si>
    <t>Ivone Ribeiro da Silva Rodrigues</t>
  </si>
  <si>
    <t>Ronnie Lima da Cruz</t>
  </si>
  <si>
    <t>Elisabeth Maria da Silva</t>
  </si>
  <si>
    <t>Manoel Floriano de Lima</t>
  </si>
  <si>
    <t>Maria Amélia Ferreira Marassi</t>
  </si>
  <si>
    <t>Roseli Gonçalves dos Reis Lima</t>
  </si>
  <si>
    <r>
      <t>23. J</t>
    </r>
    <r>
      <rPr>
        <b/>
        <sz val="12"/>
        <color indexed="8"/>
        <rFont val="Arial"/>
      </rPr>
      <t xml:space="preserve">açanã </t>
    </r>
    <r>
      <rPr>
        <sz val="12"/>
        <color indexed="8"/>
        <rFont val="Arial"/>
      </rPr>
      <t>(Tremembé)</t>
    </r>
  </si>
  <si>
    <t>Avenida Paulo Lincoln do Valle Pontin, 800</t>
  </si>
  <si>
    <t>Cep 02273-011</t>
  </si>
  <si>
    <t>Telefone: 2241-9910 / 2243-4522 Fax: 2243-1582</t>
  </si>
  <si>
    <t>Celular de Plantão: 7283-6527 / 7283-6549</t>
  </si>
  <si>
    <t>Anizete Aparecida Barbosa dos Santos</t>
  </si>
  <si>
    <t>Aparecida Pereira Gomes Peruchi</t>
  </si>
  <si>
    <t>Celular de Plantão: 7283-6589 / 7431-7653</t>
  </si>
  <si>
    <t>Bruna Natalia Pellacani</t>
  </si>
  <si>
    <t>Jânio Carlos Crepaldi</t>
  </si>
  <si>
    <t>Neide Vieira de Andrade</t>
  </si>
  <si>
    <t>Ronaldo da Silva</t>
  </si>
  <si>
    <t>Wellington Henrique Penna</t>
  </si>
  <si>
    <r>
      <t>12. L</t>
    </r>
    <r>
      <rPr>
        <b/>
        <sz val="12"/>
        <color indexed="8"/>
        <rFont val="Arial"/>
      </rPr>
      <t>ajeado</t>
    </r>
  </si>
  <si>
    <t>Rua Professor Cosme Deodato Tadeu, 136</t>
  </si>
  <si>
    <t>Cep 08450-380</t>
  </si>
  <si>
    <t>Telefone: 2557-9388 / 2557-8764 Fax: 2557-0334</t>
  </si>
  <si>
    <t>Celular de Plantão: 7283-6551 / 7283-6568</t>
  </si>
  <si>
    <t>Centro</t>
  </si>
  <si>
    <t>1. Bela Vista</t>
  </si>
  <si>
    <r>
      <t>R</t>
    </r>
    <r>
      <rPr>
        <sz val="12"/>
        <color indexed="8"/>
        <rFont val="Arial"/>
      </rPr>
      <t>ua Martiniano de Carvalho, 255 - Bela Vista</t>
    </r>
  </si>
  <si>
    <t>Cep 01321-001</t>
  </si>
  <si>
    <t>República</t>
  </si>
  <si>
    <t>Santa Cecília</t>
  </si>
  <si>
    <t>12.845,01</t>
  </si>
  <si>
    <t>Vila Maria</t>
  </si>
  <si>
    <t>Vila Guilherme</t>
  </si>
  <si>
    <t>Vila Medeiros</t>
  </si>
  <si>
    <t>10.862,95</t>
  </si>
  <si>
    <t>Vila Mariana</t>
  </si>
  <si>
    <t>Moema</t>
  </si>
  <si>
    <t>Saúde</t>
  </si>
  <si>
    <t>11.023,32</t>
  </si>
  <si>
    <t>Vila Prudente</t>
  </si>
  <si>
    <t>São Lucas</t>
  </si>
  <si>
    <t>Sapopemba</t>
  </si>
  <si>
    <t>15.128,11</t>
  </si>
  <si>
    <t>Fonte: IBGE via Portal da Prefeitura SP</t>
    <phoneticPr fontId="5" type="noConversion"/>
  </si>
  <si>
    <t>Jackson Douglas de Castro</t>
  </si>
  <si>
    <t>Lualinda Silva de Toledo</t>
  </si>
  <si>
    <t xml:space="preserve"> </t>
  </si>
  <si>
    <t>Zona Leste</t>
  </si>
  <si>
    <r>
      <t xml:space="preserve">3. Aricanduva </t>
    </r>
    <r>
      <rPr>
        <sz val="12"/>
        <color indexed="8"/>
        <rFont val="Arial"/>
      </rPr>
      <t>(Vila Formosa, Vila Carrão)</t>
    </r>
  </si>
  <si>
    <t>Celular de Plantão: 7283-6478 / 7283-6516</t>
  </si>
  <si>
    <t>Cacio Pereira Nunes</t>
  </si>
  <si>
    <t>Francisca Elenice Soares dos Santos</t>
  </si>
  <si>
    <t>Celular de Plantão: 9618-4705 / 7283-6546</t>
  </si>
  <si>
    <r>
      <t>M</t>
    </r>
    <r>
      <rPr>
        <sz val="12"/>
        <color indexed="8"/>
        <rFont val="Arial"/>
      </rPr>
      <t>aria Ângela Galiano Gorgati</t>
    </r>
  </si>
  <si>
    <t>Maria Aparecida Thomaz dos Santos</t>
  </si>
  <si>
    <t>Roberto Mazza</t>
  </si>
  <si>
    <t>Vânia dos Santos Alves</t>
  </si>
  <si>
    <t>Vitor Rissato</t>
  </si>
  <si>
    <t>Cep 08060-150</t>
  </si>
  <si>
    <t>Telefone: 2956-9961/ 2956-5757 Fax: 2956-6077</t>
  </si>
  <si>
    <t>Celular de Plantão: 7283-6529 / 7283-6537</t>
  </si>
  <si>
    <t>Lílian Calta Belltoti Pinheiro</t>
  </si>
  <si>
    <t>Ricardo Santos</t>
  </si>
  <si>
    <r>
      <t>28. P</t>
    </r>
    <r>
      <rPr>
        <b/>
        <sz val="12"/>
        <color indexed="8"/>
        <rFont val="Arial"/>
      </rPr>
      <t xml:space="preserve">erus </t>
    </r>
    <r>
      <rPr>
        <sz val="12"/>
        <color indexed="8"/>
        <rFont val="Arial"/>
      </rPr>
      <t>(Anhanguera)</t>
    </r>
  </si>
  <si>
    <t>Rua Padre Manoel Campelo, 156</t>
  </si>
  <si>
    <t>Cep 05206-020</t>
  </si>
  <si>
    <t>Telefone: 3917-0823 / 3917-2184 Fax: 3915-3000</t>
  </si>
  <si>
    <t>Celular de Plantão: 9618-8044 / 9618-3766</t>
  </si>
  <si>
    <t>Antonio Campineiro Ferreira</t>
  </si>
  <si>
    <t>Cleusa Correia Brasilino dos Santos</t>
  </si>
  <si>
    <t>Francimar Francisca de Sousa Pereira</t>
  </si>
  <si>
    <t>Maria de Lourdes da Costa Silva</t>
  </si>
  <si>
    <t>Maria Gabriela Bezerra Lima</t>
  </si>
  <si>
    <r>
      <t>29. P</t>
    </r>
    <r>
      <rPr>
        <b/>
        <sz val="12"/>
        <color indexed="8"/>
        <rFont val="Arial"/>
      </rPr>
      <t xml:space="preserve">inheiros </t>
    </r>
    <r>
      <rPr>
        <sz val="12"/>
        <color indexed="8"/>
        <rFont val="Arial"/>
      </rPr>
      <t>(Alto de Pinheiros, Itaim Bibi, Jardim Paulista)</t>
    </r>
  </si>
  <si>
    <t>Rua Professor Frederico Hermann Júnior, 595</t>
  </si>
  <si>
    <t>Cep 05459-010</t>
  </si>
  <si>
    <t>Edna Gonçalves da Silva</t>
  </si>
  <si>
    <t>Fátima Magalhães de Oliveira</t>
  </si>
  <si>
    <t>Marcos Almeida Costa Pereira</t>
  </si>
  <si>
    <t>Silvia Maria de Lima Souza</t>
  </si>
  <si>
    <r>
      <t>18. S</t>
    </r>
    <r>
      <rPr>
        <b/>
        <sz val="12"/>
        <color indexed="8"/>
        <rFont val="Arial"/>
      </rPr>
      <t>apopemba</t>
    </r>
  </si>
  <si>
    <r>
      <t>R</t>
    </r>
    <r>
      <rPr>
        <sz val="12"/>
        <color indexed="8"/>
        <rFont val="Arial"/>
      </rPr>
      <t>ua José de Queiroz Matos, 216</t>
    </r>
  </si>
  <si>
    <t>Cep 03922-040</t>
  </si>
  <si>
    <t>Telefone: 2702-9628 Fax: 2143-2827</t>
  </si>
  <si>
    <t>Celular de Plantão: 7283-6542 / 7283-6521</t>
  </si>
  <si>
    <t>Cleide de Barros Alves</t>
  </si>
  <si>
    <t>Ivy Camila Galian</t>
  </si>
  <si>
    <t>Fabian Alves Ramos</t>
  </si>
  <si>
    <t>Luis Carlos do Nascimento</t>
  </si>
  <si>
    <t>Butantã</t>
  </si>
  <si>
    <t>Morumbi</t>
  </si>
  <si>
    <t>Raposo Tavares</t>
  </si>
  <si>
    <t>Rio Pequeno</t>
  </si>
  <si>
    <t>Vila Sônia</t>
  </si>
  <si>
    <t>6.901,46</t>
  </si>
  <si>
    <t>Campo Limpo</t>
  </si>
  <si>
    <t>Capão Redondo</t>
  </si>
  <si>
    <t>Vila Andrade</t>
  </si>
  <si>
    <t>15.262,59</t>
  </si>
  <si>
    <t>Capela do Socorro</t>
  </si>
  <si>
    <t>Cidade Dutra</t>
  </si>
  <si>
    <t>Grajaú</t>
  </si>
  <si>
    <t>Socorro</t>
  </si>
  <si>
    <t>5.010,56</t>
  </si>
  <si>
    <t>Casa Verde</t>
  </si>
  <si>
    <t>Cachoeirinha</t>
  </si>
  <si>
    <t>Limão</t>
  </si>
  <si>
    <t>11.603,27</t>
  </si>
  <si>
    <t>Cidade Ademar</t>
  </si>
  <si>
    <t>Pedreira</t>
  </si>
  <si>
    <t>14.386,79</t>
  </si>
  <si>
    <t>Cidade Tiradentes</t>
  </si>
  <si>
    <t>Jose Valdenor de Oliveira</t>
  </si>
  <si>
    <r>
      <t>9. I</t>
    </r>
    <r>
      <rPr>
        <b/>
        <sz val="12"/>
        <color indexed="8"/>
        <rFont val="Arial"/>
      </rPr>
      <t xml:space="preserve">taquera </t>
    </r>
    <r>
      <rPr>
        <sz val="12"/>
        <color indexed="8"/>
        <rFont val="Arial"/>
      </rPr>
      <t>(Cidade Líder)</t>
    </r>
  </si>
  <si>
    <t>Rua Augusto Carlos Bauman, 851</t>
  </si>
  <si>
    <t>Cep 08210-590</t>
  </si>
  <si>
    <t>Telefone / Fax: 2071-8215</t>
  </si>
  <si>
    <t>Cep 02464-400</t>
  </si>
  <si>
    <t>Telefone: 3858-6031 / 3955-1072 / 3966-9044</t>
  </si>
  <si>
    <t>Celular de Plantão: 7283-6557 / 7283-6615</t>
  </si>
  <si>
    <t>Celular de Plantão: 7283-6574 / 7283-6532</t>
  </si>
  <si>
    <t>Gilson Roberto de Souza</t>
  </si>
  <si>
    <t>Jose Maria Pereira</t>
  </si>
  <si>
    <r>
      <t>10. J</t>
    </r>
    <r>
      <rPr>
        <b/>
        <sz val="12"/>
        <color indexed="8"/>
        <rFont val="Arial"/>
      </rPr>
      <t>ardim Helena</t>
    </r>
  </si>
  <si>
    <r>
      <t>R</t>
    </r>
    <r>
      <rPr>
        <sz val="12"/>
        <color indexed="8"/>
        <rFont val="Arial"/>
      </rPr>
      <t>ua Mandobi, 32</t>
    </r>
  </si>
  <si>
    <t>Cep 08081-550</t>
  </si>
  <si>
    <t>Telefone: 2581-2210 Fax: 2581-6508</t>
  </si>
  <si>
    <t>Rua Conde de Barca, 69(provisório)</t>
  </si>
  <si>
    <t>Celular de Plantão: 5413-8660/ 5413-8663</t>
  </si>
  <si>
    <t>Elidiva Maria da Silva</t>
  </si>
  <si>
    <t>Celular de Plantão: 7283-6547 / 7283-6531</t>
  </si>
  <si>
    <t>Douglas Oliveira Ratts</t>
  </si>
  <si>
    <t>Eliane Luz Meira Bezerra</t>
  </si>
  <si>
    <t>Lairton Moreira da Silva</t>
  </si>
  <si>
    <t>Luciana Alves da Silva</t>
  </si>
  <si>
    <t>Rua Yervant Kissajikian, 416</t>
  </si>
  <si>
    <t>Cep 04657-000</t>
  </si>
  <si>
    <t>Telefone / Fax: 5564-6626</t>
  </si>
  <si>
    <t>Celular de Plantão: 7283-6558 / 7283-6540</t>
  </si>
  <si>
    <t>Ana Dalva da Costa</t>
  </si>
  <si>
    <t>Ângela Maria Merilho</t>
  </si>
  <si>
    <t>Elma Helena de Oliveira Silva</t>
  </si>
  <si>
    <t>José de Sousa Filho</t>
  </si>
  <si>
    <t>Josué Favaro</t>
  </si>
  <si>
    <r>
      <t>35. G</t>
    </r>
    <r>
      <rPr>
        <b/>
        <sz val="12"/>
        <color indexed="8"/>
        <rFont val="Arial"/>
      </rPr>
      <t>rajaú I</t>
    </r>
  </si>
  <si>
    <t>Rua José Quaresma Júnior, 2</t>
  </si>
  <si>
    <t>Cep 04843-600</t>
  </si>
  <si>
    <t>Telefone: 5925-1177 / 5924-3614 Fax: 5924-3922</t>
  </si>
  <si>
    <t>Cleide Ribeiro Freire</t>
  </si>
  <si>
    <t>Lucia Elen Vaz de Souza</t>
  </si>
  <si>
    <t>Maria Gorete Oliveira de Souza</t>
  </si>
  <si>
    <r>
      <t>24. S</t>
    </r>
    <r>
      <rPr>
        <b/>
        <sz val="12"/>
        <color indexed="8"/>
        <rFont val="Arial"/>
      </rPr>
      <t xml:space="preserve">antana </t>
    </r>
    <r>
      <rPr>
        <sz val="12"/>
        <color indexed="8"/>
        <rFont val="Arial"/>
      </rPr>
      <t>(Tucuruvi, Mandaqui)</t>
    </r>
  </si>
  <si>
    <t>Avenida Tucuruvi, 808 - 2º andar - sala 229</t>
  </si>
  <si>
    <t>Cep 02304-002</t>
  </si>
  <si>
    <t>Telefone: 2981-7770 / 2987-3844 ramal 142 Fax: 2981-4496</t>
  </si>
  <si>
    <t>Marco Antonio Crispim</t>
  </si>
  <si>
    <t>Marinalva Pereira de Sobral</t>
  </si>
  <si>
    <t>Relação dos Conselhos e Conselheiros Tutelares do Município de São Paulo</t>
  </si>
  <si>
    <t>Conselhos Tutelares Gestão 2011 - 2014</t>
  </si>
  <si>
    <r>
      <t>C</t>
    </r>
    <r>
      <rPr>
        <b/>
        <sz val="12"/>
        <color indexed="8"/>
        <rFont val="Arial"/>
      </rPr>
      <t>onselheiros:</t>
    </r>
  </si>
  <si>
    <t>Genaro Ferreira de Lima</t>
  </si>
  <si>
    <t>Inês Correa Athanazio</t>
  </si>
  <si>
    <t>Liliane Ferreira dos Santos</t>
  </si>
  <si>
    <t>Raphaele Santos Medeiros</t>
  </si>
  <si>
    <t>Regina Márcia da Conceição Pessanha Ribeiro</t>
  </si>
  <si>
    <t>2. Sé</t>
  </si>
  <si>
    <t>Praça da República, 150 - Centro</t>
  </si>
  <si>
    <t>Cep 01045-000</t>
  </si>
  <si>
    <t>Telefone: 3259-9282 Fax: 3259-8016</t>
  </si>
  <si>
    <t>Celular de Plantão: 7283-6593 / 9617-6041</t>
  </si>
  <si>
    <t>Elenice Chagas Oliveira</t>
  </si>
  <si>
    <t>Ilda Roma de Oliveira</t>
  </si>
  <si>
    <t>Ivaneti de Araújo</t>
  </si>
  <si>
    <t>Avenida Ragueb Chohfi, 1400 - Parque São Lourenço</t>
  </si>
  <si>
    <t>Cep 08375-000</t>
  </si>
  <si>
    <t>Telefone: 2012-8446 Fax: 2017-2416</t>
  </si>
  <si>
    <t>Celular de Plantão: 7283-6536 / 7283-6526</t>
  </si>
  <si>
    <t>Zailde Santos</t>
  </si>
  <si>
    <r>
      <t>36. G</t>
    </r>
    <r>
      <rPr>
        <b/>
        <sz val="12"/>
        <color indexed="8"/>
        <rFont val="Arial"/>
      </rPr>
      <t>rajaú II</t>
    </r>
  </si>
  <si>
    <t>Celular de Plantão: 7283-6682 / 7431-8173</t>
  </si>
  <si>
    <t>Elizabete Souza Campos</t>
  </si>
  <si>
    <t>Josivaldo Correia da Silva</t>
  </si>
  <si>
    <t>Miguel Otavio Ferreira Paiva</t>
  </si>
  <si>
    <t>Valdinson da Anunciação Pereira</t>
  </si>
  <si>
    <r>
      <t>16. S</t>
    </r>
    <r>
      <rPr>
        <b/>
        <sz val="12"/>
        <color indexed="8"/>
        <rFont val="Arial"/>
      </rPr>
      <t>ão Miguel Paulista (</t>
    </r>
    <r>
      <rPr>
        <sz val="12"/>
        <color indexed="8"/>
        <rFont val="Arial"/>
      </rPr>
      <t>Vila Jacuí)</t>
    </r>
  </si>
  <si>
    <t>Rua Dona Ana Flora Pinheiro de Souza, 76</t>
  </si>
  <si>
    <t>Claudenir Oliveira da Silva Junior</t>
  </si>
  <si>
    <t>Ermínia Alonso</t>
  </si>
  <si>
    <t>Gabriela Silva de Farias</t>
  </si>
  <si>
    <t>Maria Vilani Leite Rodrigues</t>
  </si>
  <si>
    <t>Osmar Freitas de Paula</t>
  </si>
  <si>
    <t>Valquiria Maria Garcez Carvalho</t>
  </si>
  <si>
    <r>
      <t>40. M</t>
    </r>
    <r>
      <rPr>
        <b/>
        <sz val="12"/>
        <color indexed="8"/>
        <rFont val="Arial"/>
      </rPr>
      <t xml:space="preserve">’Boi Mirim </t>
    </r>
    <r>
      <rPr>
        <sz val="12"/>
        <color indexed="8"/>
        <rFont val="Arial"/>
      </rPr>
      <t>(Jardim Ângela)</t>
    </r>
  </si>
  <si>
    <t>Avenida Guarapiranga, 1265 - Parque Alves de Lima</t>
  </si>
  <si>
    <t>Cep 04902-015</t>
  </si>
  <si>
    <t>Telefone / Fax: 3396-8461</t>
  </si>
  <si>
    <t>Celular de Plantão: 7283-6701 / 7431-8408</t>
  </si>
  <si>
    <t>Etelvina Ribeiro Lima</t>
  </si>
  <si>
    <t>Maria Aparecida Barbosa Santos</t>
  </si>
  <si>
    <t>Marinalva da Paixão Silva</t>
  </si>
  <si>
    <t>Silvana de Farias</t>
  </si>
  <si>
    <t>Vicente Alcides Arce</t>
  </si>
  <si>
    <r>
      <t>41. P</t>
    </r>
    <r>
      <rPr>
        <b/>
        <sz val="12"/>
        <color indexed="8"/>
        <rFont val="Arial"/>
      </rPr>
      <t xml:space="preserve">arelheiros </t>
    </r>
    <r>
      <rPr>
        <sz val="12"/>
        <color indexed="8"/>
        <rFont val="Arial"/>
      </rPr>
      <t>(Marsilac)</t>
    </r>
  </si>
  <si>
    <t>Rua Nazle Nauad Lutfi, 169</t>
  </si>
  <si>
    <t>Cep 04891-020</t>
  </si>
  <si>
    <t>Telefone: 5921-2546 Fax: 5921-9925</t>
  </si>
  <si>
    <t>Telefone: 3095-9525 Fax: 3032-1345</t>
  </si>
  <si>
    <t>Celular de Plantão: 7283-6523 / 7283-6485</t>
  </si>
  <si>
    <t>Carlina Henrique da Silva</t>
  </si>
  <si>
    <t>Edimisa Ribeiro do Amaral</t>
  </si>
  <si>
    <t>Maria da Cruz Santos Silva de Souza</t>
  </si>
  <si>
    <t>Renata da Silva Santos</t>
  </si>
  <si>
    <t>Sandro de Carvalho Santos</t>
  </si>
  <si>
    <t>Viviane Crislene de Oliveira</t>
  </si>
  <si>
    <t>William Robson Lima</t>
  </si>
  <si>
    <t>Rua Ismael da Rocha, 79</t>
  </si>
  <si>
    <t>Cep 08410-050</t>
  </si>
  <si>
    <t>Aricanduva</t>
  </si>
  <si>
    <t>Carrão</t>
  </si>
  <si>
    <t>Vila Formosa</t>
  </si>
  <si>
    <t>TOTAL</t>
  </si>
  <si>
    <t>11.742,34</t>
  </si>
  <si>
    <t>Celular de Plantão: 7283-6659 / 7283-6586</t>
  </si>
  <si>
    <r>
      <t>A</t>
    </r>
    <r>
      <rPr>
        <sz val="12"/>
        <color indexed="8"/>
        <rFont val="Arial"/>
      </rPr>
      <t>ntonio Rodrigues do Nascimento</t>
    </r>
  </si>
  <si>
    <t>Daniel Moraes Crepaldi</t>
  </si>
  <si>
    <t>Maria Lucia Ferreira Costa</t>
  </si>
  <si>
    <t>Marinalda Conceição Santos</t>
  </si>
  <si>
    <t>Marivanda Fernandes Silva</t>
  </si>
  <si>
    <r>
      <t>8. I</t>
    </r>
    <r>
      <rPr>
        <b/>
        <sz val="12"/>
        <color indexed="8"/>
        <rFont val="Arial"/>
      </rPr>
      <t xml:space="preserve">taim Paulista </t>
    </r>
    <r>
      <rPr>
        <sz val="12"/>
        <color indexed="8"/>
        <rFont val="Arial"/>
      </rPr>
      <t>(Vila Curuçá)</t>
    </r>
  </si>
  <si>
    <t>Rua Caraipê das Águas, 23/23 B</t>
  </si>
  <si>
    <t>Cep 08161-360</t>
  </si>
  <si>
    <t>Telefone:2572-0216 Fax: 2561-6941</t>
  </si>
  <si>
    <t>Celular de Plantão: 9617-9164 / 9618-2588</t>
  </si>
  <si>
    <t>Claudia Caetano Barbosa</t>
  </si>
  <si>
    <t>Edemir de Melo</t>
  </si>
  <si>
    <t>Edson Pereira Costa</t>
  </si>
  <si>
    <t>Francisco Carlos Barros</t>
  </si>
  <si>
    <r>
      <t>21. C</t>
    </r>
    <r>
      <rPr>
        <b/>
        <sz val="12"/>
        <color indexed="8"/>
        <rFont val="Arial"/>
      </rPr>
      <t xml:space="preserve">asa Verde </t>
    </r>
    <r>
      <rPr>
        <sz val="12"/>
        <color indexed="8"/>
        <rFont val="Arial"/>
      </rPr>
      <t>(Cachoeirinha, Limão)</t>
    </r>
  </si>
  <si>
    <t>Avenida Imirim, 2668</t>
  </si>
  <si>
    <t>Rua Cassiano dos Santos, 270/499 - Jardim Clíper</t>
  </si>
  <si>
    <t>Manoelza Rosa de Souza</t>
  </si>
  <si>
    <t>Raimunda Fontinelo Faria</t>
  </si>
  <si>
    <t>Antonio Oliveira da Silva</t>
  </si>
  <si>
    <t>Érika Cristina Aparecida dos Santos</t>
  </si>
  <si>
    <t>Israel Cajé do Nascimento</t>
  </si>
  <si>
    <t>Maria de Lourdes Santana da Conceição</t>
  </si>
  <si>
    <t>Roseli Fiore Valdez</t>
  </si>
  <si>
    <r>
      <t>22. F</t>
    </r>
    <r>
      <rPr>
        <b/>
        <sz val="12"/>
        <color indexed="8"/>
        <rFont val="Arial"/>
      </rPr>
      <t>reguesia do Ó</t>
    </r>
  </si>
  <si>
    <t>Cep 04827-110</t>
  </si>
  <si>
    <t>Telefone: 5660-7731 / 5667-5876 Fax: 5667-4619</t>
  </si>
  <si>
    <t>Rudnéia Alves Arantes</t>
  </si>
  <si>
    <t>Valter Roberto Logeto</t>
  </si>
  <si>
    <r>
      <t>44. V</t>
    </r>
    <r>
      <rPr>
        <b/>
        <sz val="12"/>
        <color indexed="8"/>
        <rFont val="Arial"/>
      </rPr>
      <t xml:space="preserve">ila Mariana </t>
    </r>
    <r>
      <rPr>
        <sz val="12"/>
        <color indexed="8"/>
        <rFont val="Arial"/>
      </rPr>
      <t>(Saúde, Moema)</t>
    </r>
  </si>
  <si>
    <t>Rua Botucatu, 959 - Vila Clementino</t>
  </si>
  <si>
    <r>
      <t>34. C</t>
    </r>
    <r>
      <rPr>
        <b/>
        <sz val="12"/>
        <color indexed="8"/>
        <rFont val="Arial"/>
      </rPr>
      <t>idade Ademar</t>
    </r>
  </si>
  <si>
    <t>Cep 04023-062</t>
  </si>
  <si>
    <t>Telefone: 5084-1739/ 5081-6132 Fax: 5539-4552</t>
  </si>
  <si>
    <t xml:space="preserve">Celular de Plantão: 7283-6518 / 7283-6534 </t>
  </si>
  <si>
    <t>Ana Alves Dias</t>
  </si>
  <si>
    <t>Fernando Rodrigo Prata</t>
  </si>
  <si>
    <t>Flavia de Almeida Dias</t>
  </si>
  <si>
    <t>Kátia Virginia de Souza</t>
  </si>
  <si>
    <t>Renato Vieira de Aquino</t>
  </si>
  <si>
    <t>M</t>
    <phoneticPr fontId="5" type="noConversion"/>
  </si>
  <si>
    <t>F</t>
    <phoneticPr fontId="5" type="noConversion"/>
  </si>
  <si>
    <t>Irene Jesus Meneses</t>
  </si>
  <si>
    <t>Aparecido Braz da Silva</t>
  </si>
  <si>
    <t>Clayton Dangelo Correia da Silva</t>
  </si>
  <si>
    <t>João Carlos Capana</t>
  </si>
  <si>
    <t>Sirlene Marques de Brito Vara</t>
  </si>
  <si>
    <t>Celular de Plantão: 7283-6697 / 7283-6481</t>
  </si>
  <si>
    <t>Fabionis de Souza Carvalho</t>
  </si>
  <si>
    <t>Flavio Eugenio Cunha da Silva</t>
  </si>
  <si>
    <t>Celular de Plantão: 7283-6476 / 7283-6563</t>
  </si>
  <si>
    <t>Agnaldo Andriolo</t>
  </si>
  <si>
    <t>Vilma Goiana dos Santos</t>
  </si>
  <si>
    <r>
      <t>13. M</t>
    </r>
    <r>
      <rPr>
        <b/>
        <sz val="12"/>
        <color indexed="8"/>
        <rFont val="Arial"/>
      </rPr>
      <t xml:space="preserve">ooca </t>
    </r>
    <r>
      <rPr>
        <sz val="12"/>
        <color indexed="8"/>
        <rFont val="Arial"/>
      </rPr>
      <t>(Belém, Tatuapé, Água Rasa, Brás, Pari)</t>
    </r>
  </si>
  <si>
    <t>Rua João Tobias, 10 - Tatuapé</t>
  </si>
  <si>
    <t>Cep 03163-060</t>
  </si>
  <si>
    <t>Telefone: 2618-2390 Fax: 2698-6817</t>
  </si>
  <si>
    <t>Telefone:</t>
  </si>
  <si>
    <t>Celular de Plantão: 5413-8658/ 5413-8662</t>
  </si>
  <si>
    <t>Celular de Plantão: 7283-6552 / 7283-6517</t>
  </si>
  <si>
    <t>Amarildo Rebello</t>
  </si>
  <si>
    <t>Antonio Carlos Baptista</t>
  </si>
  <si>
    <t>Eliana Regina de Campos das Chagas</t>
  </si>
  <si>
    <t>Maria das Graças Pinto de Almeida Pigatti</t>
  </si>
  <si>
    <t>Maria do Céu Vara Macedo Oliveira</t>
  </si>
  <si>
    <r>
      <t>15. S</t>
    </r>
    <r>
      <rPr>
        <b/>
        <sz val="12"/>
        <color indexed="8"/>
        <rFont val="Arial"/>
      </rPr>
      <t>ão Mateus</t>
    </r>
  </si>
  <si>
    <t>Marcelo Ferreira de Siqueira</t>
  </si>
  <si>
    <t>Nivia Maria da Silva Miranda dos Santos</t>
  </si>
  <si>
    <t>Roberta Rodrigues Guarido</t>
  </si>
  <si>
    <t>Vânia Ribeiro Silva</t>
  </si>
  <si>
    <r>
      <t>27. L</t>
    </r>
    <r>
      <rPr>
        <b/>
        <sz val="12"/>
        <color indexed="8"/>
        <rFont val="Arial"/>
      </rPr>
      <t xml:space="preserve">apa </t>
    </r>
    <r>
      <rPr>
        <sz val="12"/>
        <color indexed="8"/>
        <rFont val="Arial"/>
      </rPr>
      <t>(Vila Leopoldina, Barra Funda, Perdizes, Jaguaré, Jaguara)</t>
    </r>
  </si>
  <si>
    <t>Rua Guaicurus, 1000 - sala 52 - Água Branca</t>
  </si>
  <si>
    <t>Cep 05033-000</t>
  </si>
  <si>
    <t>Telefone: 3864-1167 / 3864-5365 Fax: 3672-8409</t>
  </si>
  <si>
    <t>Telefone: 5548-2382 / 5686-0628 Fax: 5686-2312</t>
  </si>
  <si>
    <t>Rua Uva Natal, 470 / 474 - Vila Natal</t>
  </si>
  <si>
    <t>Cep 04863-020</t>
  </si>
  <si>
    <t>Maria José Martins da Silveira</t>
  </si>
  <si>
    <t>Telefone: 5925-8935 / 5925-8342</t>
  </si>
  <si>
    <t>Celular de Plantão: 5413-8668/ 5413-8659</t>
  </si>
  <si>
    <t>Alex de Arruda Teodoro</t>
  </si>
  <si>
    <t>Dacilia Aparecida de Oliveira Melo</t>
  </si>
  <si>
    <t>João Alves Vieira</t>
  </si>
  <si>
    <t>Kátia Rosana Aquino dos Santos</t>
  </si>
  <si>
    <t>Maria Madalena Rodrigues Batista</t>
  </si>
  <si>
    <r>
      <t>37. I</t>
    </r>
    <r>
      <rPr>
        <b/>
        <sz val="12"/>
        <color indexed="8"/>
        <rFont val="Arial"/>
      </rPr>
      <t xml:space="preserve">piranga </t>
    </r>
    <r>
      <rPr>
        <sz val="12"/>
        <color indexed="8"/>
        <rFont val="Arial"/>
      </rPr>
      <t>(Cursino, Sacomã)</t>
    </r>
  </si>
  <si>
    <t>Rua Almirante Lobo, 495</t>
  </si>
  <si>
    <t>Cep 04212-000</t>
  </si>
  <si>
    <t>Telefone: 2061-2010 / 2063-8733 Fax: 2068-1607</t>
  </si>
  <si>
    <t>Luciano de Morais</t>
  </si>
  <si>
    <t>Celular de Plantão: 7283-6548 / 7283-6571</t>
  </si>
  <si>
    <t>Emerson de Abreu Santana</t>
  </si>
  <si>
    <t>Lucia Helena Cássia Lopes de Souza Gomes</t>
  </si>
  <si>
    <t>Maria Antonia Fulgêncio</t>
  </si>
  <si>
    <t>Mônica dos Santos Soares</t>
  </si>
  <si>
    <t>Rodrigo de Oliveira Vicente</t>
  </si>
  <si>
    <r>
      <t>38. J</t>
    </r>
    <r>
      <rPr>
        <b/>
        <sz val="12"/>
        <color indexed="8"/>
        <rFont val="Arial"/>
      </rPr>
      <t>abaquara</t>
    </r>
  </si>
  <si>
    <t>José Marcolino da Silva</t>
  </si>
  <si>
    <t>Marta Lucia Pereira de Oliveira</t>
  </si>
  <si>
    <t>Rosana Maria dos Santos</t>
  </si>
  <si>
    <r>
      <t>30. P</t>
    </r>
    <r>
      <rPr>
        <b/>
        <sz val="12"/>
        <color indexed="8"/>
        <rFont val="Arial"/>
      </rPr>
      <t xml:space="preserve">irituba </t>
    </r>
    <r>
      <rPr>
        <sz val="12"/>
        <color indexed="8"/>
        <rFont val="Arial"/>
      </rPr>
      <t>(Jaraguá, São Domingos)</t>
    </r>
  </si>
  <si>
    <t>Estrada de Taipas, 990</t>
  </si>
  <si>
    <t>Cep 02991-000</t>
  </si>
  <si>
    <t>Celular de Plantão: 7283-6598 / 7283-6691</t>
  </si>
  <si>
    <t>Genivaldo Lima dos Santos</t>
  </si>
  <si>
    <t>Ivania Menezes Vidal Bucher</t>
  </si>
  <si>
    <t>Maria Nita Mendes de Souza</t>
  </si>
  <si>
    <t>Sheila Rodrigues Vieira Mucci</t>
  </si>
  <si>
    <r>
      <t>19. V</t>
    </r>
    <r>
      <rPr>
        <b/>
        <sz val="12"/>
        <color indexed="8"/>
        <rFont val="Arial"/>
      </rPr>
      <t xml:space="preserve">ila Prudente </t>
    </r>
    <r>
      <rPr>
        <sz val="12"/>
        <color indexed="8"/>
        <rFont val="Arial"/>
      </rPr>
      <t>(Parque São Lucas)</t>
    </r>
  </si>
  <si>
    <t>Rua Elídia Maria de Jesus, 42</t>
  </si>
  <si>
    <t>Cep 03156-290</t>
  </si>
  <si>
    <t>Telefone: 2918-0271 / 2301-3254 Fax: 2918-0369</t>
  </si>
  <si>
    <t>Celular de Plantão: 7283-6473 / 7283-6472</t>
  </si>
  <si>
    <t>Telefone: 2557-9953 / 2961-6822 Fax: 2557-1911</t>
  </si>
  <si>
    <t>Celular de Plantão: 7283-6520 / 7283-6538</t>
  </si>
  <si>
    <r>
      <t>A</t>
    </r>
    <r>
      <rPr>
        <sz val="12"/>
        <color indexed="8"/>
        <rFont val="Arial"/>
      </rPr>
      <t>ntonio Paulo Risso</t>
    </r>
  </si>
  <si>
    <t>Heloá Cristina Bueno dos Santos</t>
  </si>
  <si>
    <t>Marlene Arroyo Terçariol</t>
  </si>
  <si>
    <t>Neide dos Santos Machado de Assis</t>
  </si>
  <si>
    <t>Silvana Biondani</t>
  </si>
  <si>
    <r>
      <t>Z</t>
    </r>
    <r>
      <rPr>
        <b/>
        <sz val="12"/>
        <color indexed="8"/>
        <rFont val="Arial"/>
      </rPr>
      <t>ona Norte</t>
    </r>
  </si>
  <si>
    <r>
      <t>20. B</t>
    </r>
    <r>
      <rPr>
        <b/>
        <sz val="12"/>
        <color indexed="8"/>
        <rFont val="Arial"/>
      </rPr>
      <t>rasilândia</t>
    </r>
  </si>
  <si>
    <r>
      <t>R</t>
    </r>
    <r>
      <rPr>
        <sz val="12"/>
        <color indexed="8"/>
        <rFont val="Arial"/>
      </rPr>
      <t>ua Conde de Barca, 69</t>
    </r>
  </si>
  <si>
    <t>Cep 02840-010</t>
  </si>
  <si>
    <t>Telefone: 3999-1745 Fax: 3998-7651</t>
  </si>
  <si>
    <t>Celular de Plantão: 7283-6480 / 7283-6712</t>
  </si>
  <si>
    <t>Fábio Ivo Aureliano</t>
  </si>
  <si>
    <t>Fabio Marcelo Oliveira de Souza</t>
  </si>
  <si>
    <t>Iracilda Pereira Canha</t>
  </si>
  <si>
    <t>José Humberto de Pontes</t>
  </si>
  <si>
    <t>Juarez de Oliveira Almeida</t>
  </si>
  <si>
    <t>Rua Nossa Senhora do Bom Conselho, 59 - Jardim Laranjal</t>
  </si>
  <si>
    <t>Cep 05763-470</t>
  </si>
  <si>
    <t>Conselhos Tutelares</t>
    <phoneticPr fontId="5" type="noConversion"/>
  </si>
  <si>
    <t>Roberto Araújo</t>
  </si>
  <si>
    <t>Andrea Aparecida Cuelhar Rodrigues</t>
  </si>
  <si>
    <t>Andresa Paz da Silva</t>
  </si>
  <si>
    <t>Conceição Aparecida Rosa</t>
  </si>
  <si>
    <t>Jerusa dos Santos Lima</t>
  </si>
  <si>
    <t>Monalisa Tassiana Gato</t>
  </si>
  <si>
    <r>
      <t>31. R</t>
    </r>
    <r>
      <rPr>
        <b/>
        <sz val="12"/>
        <color indexed="8"/>
        <rFont val="Arial"/>
      </rPr>
      <t>io Pequeno</t>
    </r>
  </si>
  <si>
    <t>Rua Ulpiano da Costa Manso, 201</t>
  </si>
  <si>
    <t>Celular de Plantão: 5413-8667/ 5413-8656</t>
  </si>
  <si>
    <t>Ayram Ribeiro Santos</t>
  </si>
  <si>
    <t>Gledson Silva Deziatto</t>
  </si>
  <si>
    <t>Jaqueline Aparecida Fogaça Alves</t>
  </si>
  <si>
    <t>Luiz Antonio Lopes</t>
  </si>
  <si>
    <t>Sirlete Elza de Santana Reis</t>
  </si>
  <si>
    <t xml:space="preserve">  </t>
  </si>
  <si>
    <r>
      <t>Z</t>
    </r>
    <r>
      <rPr>
        <b/>
        <sz val="12"/>
        <color indexed="8"/>
        <rFont val="Arial"/>
      </rPr>
      <t>ona Sul</t>
    </r>
  </si>
  <si>
    <t>Celular de Plantão: 7283-6524 / 7283-6482</t>
  </si>
  <si>
    <t>Adauto Ribeiro Rios</t>
  </si>
  <si>
    <t>Cleide Aparecida de Carvalho Martins</t>
  </si>
  <si>
    <t>Maria Fátima Estevão Araújo</t>
  </si>
  <si>
    <t>Nilma da Silva Maia Carneiro</t>
  </si>
  <si>
    <t>Sandro Rosa da Conceição</t>
  </si>
  <si>
    <r>
      <t>33. C</t>
    </r>
    <r>
      <rPr>
        <b/>
        <sz val="12"/>
        <color indexed="8"/>
        <rFont val="Arial"/>
      </rPr>
      <t xml:space="preserve">apela do Socorro </t>
    </r>
    <r>
      <rPr>
        <sz val="12"/>
        <color indexed="8"/>
        <rFont val="Arial"/>
      </rPr>
      <t>(Cidade Dutra)</t>
    </r>
  </si>
  <si>
    <t>Ano</t>
  </si>
  <si>
    <t>Capital</t>
  </si>
  <si>
    <t>Interior</t>
  </si>
  <si>
    <t>Estado</t>
  </si>
  <si>
    <t>ELEITORES APTOS</t>
  </si>
  <si>
    <t>Dados relativos √† posi√ß√£o do Cadastro de Eleitores no √∫ltimo dia do m√™s de 04/2012</t>
  </si>
  <si>
    <t>Eleitores</t>
  </si>
  <si>
    <t>Zona Norte</t>
  </si>
  <si>
    <r>
      <t>32. C</t>
    </r>
    <r>
      <rPr>
        <b/>
        <sz val="12"/>
        <color indexed="8"/>
        <rFont val="Arial"/>
      </rPr>
      <t>ampo Limpo (</t>
    </r>
    <r>
      <rPr>
        <sz val="12"/>
        <color indexed="8"/>
        <rFont val="Arial"/>
      </rPr>
      <t>Capão Redondo)</t>
    </r>
  </si>
  <si>
    <t>José Severino Gomes</t>
  </si>
  <si>
    <t>Zilda Ribeiro Muzzo dos Santos</t>
  </si>
  <si>
    <r>
      <t>42. P</t>
    </r>
    <r>
      <rPr>
        <b/>
        <sz val="12"/>
        <color indexed="8"/>
        <rFont val="Arial"/>
      </rPr>
      <t>edreira</t>
    </r>
  </si>
  <si>
    <t>Celular de Plantão: 5413-8669/ 5413-8665</t>
  </si>
  <si>
    <t>Eli Rodrigues</t>
  </si>
  <si>
    <t>José Liberato da Silva</t>
  </si>
  <si>
    <t>Maria Celeste Gonçalves</t>
  </si>
  <si>
    <t>Neuza Terezinha Candido</t>
  </si>
  <si>
    <t>Rogério de Paula Santos</t>
  </si>
  <si>
    <r>
      <t>43. S</t>
    </r>
    <r>
      <rPr>
        <b/>
        <sz val="12"/>
        <color indexed="8"/>
        <rFont val="Arial"/>
      </rPr>
      <t xml:space="preserve">anto Amaro </t>
    </r>
    <r>
      <rPr>
        <sz val="12"/>
        <color indexed="8"/>
        <rFont val="Arial"/>
      </rPr>
      <t>(Campo Grande, Vila Andrade, Campo Belo)</t>
    </r>
  </si>
  <si>
    <t>Avenida Adolfo Pinheiro, 1175</t>
  </si>
  <si>
    <t>Cep 04733-100</t>
  </si>
  <si>
    <r>
      <t>25. V</t>
    </r>
    <r>
      <rPr>
        <b/>
        <sz val="12"/>
        <color indexed="8"/>
        <rFont val="Arial"/>
      </rPr>
      <t xml:space="preserve">ila Maria </t>
    </r>
    <r>
      <rPr>
        <sz val="12"/>
        <color indexed="8"/>
        <rFont val="Arial"/>
      </rPr>
      <t>(Vila Medeiros)</t>
    </r>
  </si>
  <si>
    <t>Rua General Mendes, 111</t>
  </si>
  <si>
    <t>Cep 02127-020</t>
  </si>
  <si>
    <t>Telefone: 2967-8093 Fax: 2967-8094</t>
  </si>
  <si>
    <t>Celular de Plantão: 7283-6719 / 7283-6519</t>
  </si>
  <si>
    <t>Dejanira Aparecida Teixeira dos Santos</t>
  </si>
  <si>
    <t>Kátia Alxandrina Lino da Silva</t>
  </si>
  <si>
    <t>Keite Aparecida Tavares</t>
  </si>
  <si>
    <t>Renato Genoveza</t>
  </si>
  <si>
    <t>Wilson Sebastião Cotrim</t>
  </si>
  <si>
    <r>
      <t>14. P</t>
    </r>
    <r>
      <rPr>
        <b/>
        <sz val="12"/>
        <color indexed="8"/>
        <rFont val="Arial"/>
      </rPr>
      <t xml:space="preserve">enha </t>
    </r>
    <r>
      <rPr>
        <sz val="12"/>
        <color indexed="8"/>
        <rFont val="Arial"/>
      </rPr>
      <t>(Vila Matilde, Artur Alvim)</t>
    </r>
  </si>
  <si>
    <t>Telefone: 2798-1104 Fax: 2791-6966</t>
  </si>
  <si>
    <t>2¬™ -  PERDIZES  250¬™ -  LAPA  251¬™ -  PINHEIROS  325¬™ -  PIRITUBA  327¬™ -  NOSSA SENHORA DO √ì  346¬™ -  BUTANT√É  374¬™ -  RIO PEQUENO  376¬™ -  BRASIL√ÇNDIA  389¬™ -  PERUS  403¬™ -  JARAGU√Å</t>
  </si>
  <si>
    <t>Celular de Plantão: 7283-6479 / 9615-2971</t>
  </si>
  <si>
    <r>
      <t>C</t>
    </r>
    <r>
      <rPr>
        <sz val="12"/>
        <color indexed="8"/>
        <rFont val="Arial"/>
      </rPr>
      <t>laudio Antonio</t>
    </r>
  </si>
  <si>
    <t>Hermas de Lourdes de Souza Santos</t>
  </si>
  <si>
    <t>Lietides Ramos de Novaes</t>
  </si>
  <si>
    <t>Rita Augusta Camargo</t>
  </si>
  <si>
    <t>Viviane Andreza Bocci Santana Cavalcante</t>
  </si>
  <si>
    <r>
      <t>Z</t>
    </r>
    <r>
      <rPr>
        <b/>
        <sz val="12"/>
        <color indexed="8"/>
        <rFont val="Arial"/>
      </rPr>
      <t>ona Oeste</t>
    </r>
  </si>
  <si>
    <r>
      <t>26. B</t>
    </r>
    <r>
      <rPr>
        <b/>
        <sz val="12"/>
        <color indexed="8"/>
        <rFont val="Arial"/>
      </rPr>
      <t xml:space="preserve">utantã </t>
    </r>
    <r>
      <rPr>
        <sz val="12"/>
        <color indexed="8"/>
        <rFont val="Arial"/>
      </rPr>
      <t>(Raposo Tavares, Vila Sônia, Morumbi)</t>
    </r>
  </si>
  <si>
    <t>Rua Doutor Ulpiano de Costa Manso, 201</t>
  </si>
  <si>
    <t>Cep 05538-000</t>
  </si>
  <si>
    <t>Telefone: 3397-4581 / 3397-4582 / 3397-4583 Fax: 3397-4586</t>
  </si>
  <si>
    <t>Celular de Plantão: 7283-6298 / 7283-6488</t>
  </si>
  <si>
    <t>4¬™ -  MO√ìCA  247¬™ -  S√ÉO MIGUEL PAULISTA  248¬™ -  ITAQUERA  252¬™ -  PENHA DE FRAN√áA  253¬™ -  TATUAP√â  257¬™ -  VILA PRUDENTE  326¬™ -  ERMELINO MATARAZZO  347¬™ -  VILA MATILDE  348¬™ -  VILA FORMOSA  350¬™ -  SAPOPEMBA  352¬™ -  ITAIM PAULISTA  353¬™ -  GUAIANASES  375¬™ -  S√ÉO MATEUS  390¬™ -  CANGA√çBA  392¬™ -  PONTE RASA  397¬™ -  JARDIM HELENA  398¬™ -  VILA JACU√ç  404¬™ -  CIDADE TIRADENTES  405¬™ -  CONJUNTO JOS√â BONIF√ÅCIO  417¬™ -  PARQUE DO CARMO  421¬™ -  TEOT√îNIO VILELA</t>
  </si>
  <si>
    <t>Zona Sul</t>
  </si>
  <si>
    <t>6¬™ -  VILA MARIANA  20¬™ -  VALO VELHO  246¬™ -  SANTO AMARO  258¬™ -  INDIAN√ìPOLIS  259¬™ -  SA√öDE  260¬™ -  IPIRANGA  280¬™ -  CAPELA DO SOCORRO  320¬™ -  JABAQUARA  328¬™ -  CAMPO LIMPO  351¬™ -  CIDADE ADEMAR  371¬™ -  GRAJA√ö  372¬™ -  PIRAPORINHA  373¬™ -  CAP√ÉO REDONDO  381¬™ -  PARELHEIROS  408¬™ -  JARDIM S√ÉO LU√çS  413¬™ -  CURSINO  418¬™ -  PEDREIRA</t>
  </si>
  <si>
    <t>Zona Central</t>
  </si>
  <si>
    <t>1¬™ -  BELA VISTA  3¬™ -  SANTA IFIG√äNIA</t>
  </si>
  <si>
    <t>Zona Centro-Sul</t>
  </si>
  <si>
    <t>5¬™ -  JARDIM PAULISTA</t>
  </si>
  <si>
    <t>Total de eleitores aptos</t>
  </si>
  <si>
    <t>Resumo do Eleitorado do Estado de São Paulo</t>
    <phoneticPr fontId="5" type="noConversion"/>
  </si>
  <si>
    <t>No. DE ZONAS</t>
    <phoneticPr fontId="5" type="noConversion"/>
  </si>
  <si>
    <t>SEÇÕES</t>
    <phoneticPr fontId="5" type="noConversion"/>
  </si>
  <si>
    <t>LOCAIS DE VOTAÇÃO</t>
    <phoneticPr fontId="5" type="noConversion"/>
  </si>
  <si>
    <t>Dados relativos à posição do Cadastro de Eleitores no último dia do mês de 04/2012</t>
    <phoneticPr fontId="5" type="noConversion"/>
  </si>
  <si>
    <t>Avenida Engenheiro George Corbisier, 839</t>
  </si>
  <si>
    <t>Cep 04345-000</t>
  </si>
  <si>
    <t>Telefone: 5021-6868 / 5021-5151 Fax: 5021-6509</t>
  </si>
  <si>
    <t>Celular de Plantão: 7283-6694 / 7283-6579</t>
  </si>
  <si>
    <t>Carlos Pereira Barreto</t>
  </si>
  <si>
    <t>Edmarcos Souza Alves</t>
  </si>
  <si>
    <t>Irene Macedo Dias</t>
  </si>
  <si>
    <t>Luciana Domingues</t>
  </si>
  <si>
    <t>Renato de Souza Pinto</t>
  </si>
  <si>
    <r>
      <t>39. J</t>
    </r>
    <r>
      <rPr>
        <b/>
        <sz val="12"/>
        <color indexed="8"/>
        <rFont val="Arial"/>
      </rPr>
      <t>ardim São Luiz</t>
    </r>
  </si>
  <si>
    <r>
      <t>R</t>
    </r>
    <r>
      <rPr>
        <sz val="12"/>
        <color indexed="8"/>
        <rFont val="Arial"/>
      </rPr>
      <t>ua Jean de Brienne, 25</t>
    </r>
  </si>
  <si>
    <t>Cep 05816-170</t>
  </si>
  <si>
    <t>Telefone: 5518-3033 Fax: 5518-3094</t>
  </si>
  <si>
    <t>José Antonio dos Santos</t>
  </si>
  <si>
    <t>Telefone: 3942-5898 ramal 204 / 217 / 218 Fax: 3942-5228</t>
  </si>
  <si>
    <t>Eleição para o Conselho Tutelar do município de São Paulo - Gestão 2011-2014</t>
    <phoneticPr fontId="5" type="noConversion"/>
  </si>
  <si>
    <t>Total de Votos - Eleição Conselheiros</t>
    <phoneticPr fontId="5" type="noConversion"/>
  </si>
  <si>
    <t>Mooca (Belém, Tatuapé, Água Rasa, Brás, Pari)</t>
  </si>
  <si>
    <t>Telefone: 5513-3126 Fax: 3397-0570</t>
  </si>
  <si>
    <t>Desvio em relação à média da região</t>
    <phoneticPr fontId="5" type="noConversion"/>
  </si>
  <si>
    <t>Desvio em relação à média da região %</t>
    <phoneticPr fontId="5" type="noConversion"/>
  </si>
  <si>
    <t>Pinheiros (Alto de Pinheiros, Itaim Bibi, Jardim Paulista)</t>
  </si>
  <si>
    <t>Total</t>
    <phoneticPr fontId="5" type="noConversion"/>
  </si>
  <si>
    <t>Quantidade de Eleitores por regiões da capital</t>
    <phoneticPr fontId="5" type="noConversion"/>
  </si>
  <si>
    <t>Região</t>
    <phoneticPr fontId="5" type="noConversion"/>
  </si>
  <si>
    <t>Cartórios Eleitorais</t>
    <phoneticPr fontId="5" type="noConversion"/>
  </si>
  <si>
    <t>Resumo da distribuição do Eleitorado - 2012</t>
    <phoneticPr fontId="5" type="noConversion"/>
  </si>
  <si>
    <t>249¬™ -  SANTANA  254¬™ -  VILA MARIA  255¬™ -  CASA VERDE  256¬™ -  TUCURUVI  349¬™ -  JA√áAN√É  420¬™ -  VILA SABRINA  422¬™ -  LAUZANE PAULISTA</t>
    <phoneticPr fontId="5" type="noConversion"/>
  </si>
  <si>
    <t xml:space="preserve">Santana  </t>
  </si>
  <si>
    <t xml:space="preserve">Vila Maria  </t>
  </si>
  <si>
    <t xml:space="preserve">Casa Verde  </t>
  </si>
  <si>
    <t xml:space="preserve">Tucuruvi  </t>
  </si>
  <si>
    <t xml:space="preserve">Jaçanã  </t>
  </si>
  <si>
    <t xml:space="preserve">Vila Sabrina  </t>
  </si>
  <si>
    <t>Lauzane Paulista</t>
  </si>
  <si>
    <t xml:space="preserve">Perdizes  </t>
  </si>
  <si>
    <t xml:space="preserve">Lapa  </t>
  </si>
  <si>
    <t xml:space="preserve">Pinheiros  </t>
  </si>
  <si>
    <t xml:space="preserve">Pirituba  </t>
  </si>
  <si>
    <t xml:space="preserve">Nossa Senhora Do   </t>
  </si>
  <si>
    <t xml:space="preserve">Butantã  </t>
  </si>
  <si>
    <t xml:space="preserve">Rio Pequeno  </t>
  </si>
  <si>
    <t xml:space="preserve">Brasilândia  </t>
  </si>
  <si>
    <t xml:space="preserve">Perus  </t>
  </si>
  <si>
    <t xml:space="preserve">Mooca  </t>
  </si>
  <si>
    <t xml:space="preserve">São Miguel Paulista  </t>
  </si>
  <si>
    <t xml:space="preserve">Itaquera  </t>
  </si>
  <si>
    <t xml:space="preserve">Penha De França  </t>
  </si>
  <si>
    <t xml:space="preserve">Tatuapé  </t>
  </si>
  <si>
    <t xml:space="preserve">Vila Prudente  </t>
  </si>
  <si>
    <t xml:space="preserve">Ermelino Matarazzo  </t>
  </si>
  <si>
    <t xml:space="preserve">Vila Matilde  </t>
  </si>
  <si>
    <t xml:space="preserve">Vila Formosa  </t>
  </si>
  <si>
    <t xml:space="preserve">Sapopemba  </t>
  </si>
  <si>
    <t xml:space="preserve">Itaim Paulista  </t>
  </si>
  <si>
    <t xml:space="preserve">Guaianases  </t>
  </si>
  <si>
    <t xml:space="preserve">São Mateus  </t>
  </si>
  <si>
    <t xml:space="preserve">Cangaíba  </t>
  </si>
  <si>
    <t xml:space="preserve">Ponte Rasa  </t>
  </si>
  <si>
    <t xml:space="preserve">Jardim Helena  </t>
  </si>
  <si>
    <t xml:space="preserve">Vila Jacuí  </t>
  </si>
  <si>
    <t xml:space="preserve">Cidade Tiradentes  </t>
  </si>
  <si>
    <t xml:space="preserve">Conjunto José Bonifácio  </t>
  </si>
  <si>
    <t xml:space="preserve">Parque Do Carmo  </t>
  </si>
  <si>
    <t>Teotônio Vilela</t>
  </si>
  <si>
    <t xml:space="preserve">Vila Mariana  </t>
  </si>
  <si>
    <t xml:space="preserve">Valo Velho  </t>
  </si>
  <si>
    <t xml:space="preserve">Santo Amaro  </t>
  </si>
  <si>
    <t xml:space="preserve">Indianápolis  </t>
  </si>
  <si>
    <t xml:space="preserve">Saúde  </t>
  </si>
  <si>
    <t xml:space="preserve">Ipiranga  </t>
  </si>
  <si>
    <t xml:space="preserve">Capela Do Socorro  </t>
  </si>
  <si>
    <t xml:space="preserve">Jabaquara  </t>
  </si>
  <si>
    <t xml:space="preserve">Campo Limpo  </t>
  </si>
  <si>
    <t xml:space="preserve">Cidade Ademar  </t>
  </si>
  <si>
    <t xml:space="preserve">Grajaú  </t>
  </si>
  <si>
    <t xml:space="preserve">Piraporinha  </t>
  </si>
  <si>
    <t xml:space="preserve">Capão Redondo  </t>
  </si>
  <si>
    <t xml:space="preserve">Parelheiros  </t>
  </si>
  <si>
    <t xml:space="preserve">Jardim São Luís  </t>
  </si>
  <si>
    <t xml:space="preserve">Cursino  </t>
  </si>
  <si>
    <t xml:space="preserve">Bela Vista  </t>
  </si>
  <si>
    <t>Santa Ifigênia</t>
  </si>
  <si>
    <t>Região</t>
    <phoneticPr fontId="5" type="noConversion"/>
  </si>
  <si>
    <t>Centro</t>
    <phoneticPr fontId="5" type="noConversion"/>
  </si>
  <si>
    <t>Z. Leste</t>
    <phoneticPr fontId="5" type="noConversion"/>
  </si>
  <si>
    <t>Z. Norte</t>
    <phoneticPr fontId="5" type="noConversion"/>
  </si>
  <si>
    <t>Z. Oeste</t>
    <phoneticPr fontId="5" type="noConversion"/>
  </si>
  <si>
    <t>Z. Sul</t>
    <phoneticPr fontId="5" type="noConversion"/>
  </si>
  <si>
    <t>Zona Oeste</t>
  </si>
  <si>
    <t>2010-1996</t>
    <phoneticPr fontId="5" type="noConversion"/>
  </si>
  <si>
    <t>2010-2000</t>
    <phoneticPr fontId="5" type="noConversion"/>
  </si>
  <si>
    <t>2000-1996</t>
    <phoneticPr fontId="5" type="noConversion"/>
  </si>
  <si>
    <t>Variação Populacional</t>
    <phoneticPr fontId="5" type="noConversion"/>
  </si>
  <si>
    <t>Z.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</si>
</sst>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2"/>
      <color indexed="8"/>
      <name val="Arial Italic"/>
    </font>
    <font>
      <b/>
      <sz val="12"/>
      <color indexed="8"/>
      <name val="Arial"/>
    </font>
    <font>
      <sz val="12"/>
      <color indexed="8"/>
      <name val="Arial"/>
    </font>
    <font>
      <sz val="10"/>
      <name val="Verdana"/>
    </font>
    <font>
      <vertAlign val="superscript"/>
      <sz val="10"/>
      <name val="Verdana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3" fontId="0" fillId="0" borderId="0" xfId="0" applyNumberFormat="1"/>
    <xf numFmtId="4" fontId="0" fillId="0" borderId="0" xfId="0" applyNumberFormat="1"/>
    <xf numFmtId="0" fontId="4" fillId="0" borderId="0" xfId="0" applyFont="1"/>
    <xf numFmtId="0" fontId="9" fillId="0" borderId="0" xfId="0" applyFont="1"/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0" fontId="0" fillId="0" borderId="0" xfId="0" applyAlignment="1"/>
    <xf numFmtId="0" fontId="3" fillId="0" borderId="0" xfId="0" applyFont="1"/>
    <xf numFmtId="0" fontId="10" fillId="0" borderId="0" xfId="0" applyFont="1"/>
    <xf numFmtId="0" fontId="3" fillId="2" borderId="0" xfId="0" applyFont="1" applyFill="1" applyAlignment="1">
      <alignment wrapText="1"/>
    </xf>
    <xf numFmtId="0" fontId="2" fillId="0" borderId="0" xfId="0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4" fontId="0" fillId="0" borderId="0" xfId="0" applyNumberFormat="1"/>
    <xf numFmtId="3" fontId="0" fillId="0" borderId="0" xfId="0" applyNumberFormat="1"/>
    <xf numFmtId="4" fontId="0" fillId="3" borderId="0" xfId="0" applyNumberFormat="1" applyFill="1"/>
    <xf numFmtId="164" fontId="0" fillId="0" borderId="0" xfId="0" applyNumberFormat="1"/>
    <xf numFmtId="1" fontId="0" fillId="0" borderId="0" xfId="0" applyNumberFormat="1"/>
    <xf numFmtId="3" fontId="0" fillId="0" borderId="0" xfId="0" applyNumberFormat="1"/>
    <xf numFmtId="9" fontId="0" fillId="0" borderId="0" xfId="0" applyNumberFormat="1"/>
    <xf numFmtId="9" fontId="0" fillId="0" borderId="0" xfId="0" applyNumberFormat="1"/>
    <xf numFmtId="9" fontId="0" fillId="4" borderId="0" xfId="0" applyNumberFormat="1" applyFill="1"/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top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11" fillId="4" borderId="0" xfId="0" applyNumberFormat="1" applyFont="1" applyFill="1" applyBorder="1" applyAlignment="1">
      <alignment horizontal="left" vertical="top"/>
    </xf>
    <xf numFmtId="3" fontId="0" fillId="4" borderId="0" xfId="0" applyNumberFormat="1" applyFill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4" borderId="0" xfId="0" applyNumberFormat="1" applyFill="1"/>
    <xf numFmtId="2" fontId="0" fillId="4" borderId="0" xfId="0" applyNumberFormat="1" applyFill="1"/>
    <xf numFmtId="3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2" fontId="0" fillId="4" borderId="0" xfId="0" applyNumberFormat="1" applyFill="1"/>
    <xf numFmtId="3" fontId="0" fillId="5" borderId="0" xfId="0" applyNumberFormat="1" applyFill="1"/>
    <xf numFmtId="2" fontId="0" fillId="4" borderId="0" xfId="0" applyNumberFormat="1" applyFill="1"/>
    <xf numFmtId="3" fontId="1" fillId="4" borderId="0" xfId="0" applyNumberFormat="1" applyFont="1" applyFill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5"/>
  <sheetViews>
    <sheetView tabSelected="1" zoomScale="90" workbookViewId="0">
      <selection activeCell="B1" sqref="B1"/>
    </sheetView>
  </sheetViews>
  <sheetFormatPr defaultColWidth="10.90625" defaultRowHeight="12.6"/>
  <cols>
    <col min="1" max="1" width="3.1796875" customWidth="1"/>
    <col min="2" max="2" width="41.54296875" bestFit="1" customWidth="1"/>
    <col min="3" max="3" width="8.453125" customWidth="1"/>
    <col min="4" max="4" width="7" customWidth="1"/>
    <col min="5" max="5" width="6.1796875" customWidth="1"/>
    <col min="6" max="8" width="9.54296875" bestFit="1" customWidth="1"/>
    <col min="9" max="9" width="11" customWidth="1"/>
    <col min="10" max="10" width="6.453125" bestFit="1" customWidth="1"/>
    <col min="11" max="12" width="6.26953125" bestFit="1" customWidth="1"/>
    <col min="13" max="13" width="7.26953125" customWidth="1"/>
    <col min="14" max="14" width="9.26953125" bestFit="1" customWidth="1"/>
    <col min="15" max="15" width="10.1796875" customWidth="1"/>
    <col min="16" max="16" width="9.81640625" customWidth="1"/>
    <col min="17" max="18" width="10.81640625" bestFit="1" customWidth="1"/>
  </cols>
  <sheetData>
    <row r="1" spans="1:18">
      <c r="B1" s="15"/>
    </row>
    <row r="2" spans="1:18" ht="55.05" customHeight="1">
      <c r="B2" s="11" t="s">
        <v>672</v>
      </c>
      <c r="C2" s="11" t="s">
        <v>30</v>
      </c>
      <c r="D2" s="11" t="s">
        <v>838</v>
      </c>
      <c r="E2" s="11" t="s">
        <v>279</v>
      </c>
      <c r="F2" s="11" t="s">
        <v>280</v>
      </c>
      <c r="G2" s="11" t="s">
        <v>281</v>
      </c>
      <c r="H2" s="11" t="s">
        <v>282</v>
      </c>
      <c r="I2" s="11" t="s">
        <v>150</v>
      </c>
      <c r="J2" s="11" t="s">
        <v>151</v>
      </c>
      <c r="K2" s="11" t="s">
        <v>152</v>
      </c>
      <c r="L2" s="11" t="s">
        <v>153</v>
      </c>
      <c r="M2" s="11" t="s">
        <v>154</v>
      </c>
      <c r="N2" s="11" t="s">
        <v>47</v>
      </c>
      <c r="O2" s="11" t="s">
        <v>45</v>
      </c>
      <c r="P2" s="11" t="s">
        <v>46</v>
      </c>
      <c r="Q2" s="11" t="s">
        <v>774</v>
      </c>
      <c r="R2" s="11" t="s">
        <v>775</v>
      </c>
    </row>
    <row r="3" spans="1:18">
      <c r="A3">
        <v>1</v>
      </c>
      <c r="B3" t="s">
        <v>211</v>
      </c>
      <c r="C3" t="s">
        <v>48</v>
      </c>
      <c r="D3" t="s">
        <v>839</v>
      </c>
      <c r="E3" s="8">
        <v>14.12</v>
      </c>
      <c r="F3" s="9">
        <v>227314</v>
      </c>
      <c r="G3" s="9">
        <v>208704</v>
      </c>
      <c r="H3" s="9">
        <v>232865</v>
      </c>
      <c r="I3" s="9">
        <f>H3/E3</f>
        <v>16491.855524079321</v>
      </c>
      <c r="J3">
        <f>COUNTIFS(CT!D:D,Calculos!B3,CT!B:B,"M")</f>
        <v>1</v>
      </c>
      <c r="K3">
        <f>COUNTIFS(CT!D:D,Calculos!B3,CT!B:B,"F")</f>
        <v>4</v>
      </c>
      <c r="L3">
        <f>J3+K3</f>
        <v>5</v>
      </c>
      <c r="M3" s="13">
        <f>J3/L3</f>
        <v>0.2</v>
      </c>
      <c r="N3" s="9">
        <f>H3/5</f>
        <v>46573</v>
      </c>
      <c r="O3" s="9">
        <f>(N3-$N$49)</f>
        <v>-4404.7272727272721</v>
      </c>
      <c r="P3" s="13">
        <f>O3/$N$49</f>
        <v>-8.6404936202084684E-2</v>
      </c>
      <c r="Q3" s="24">
        <f>N3-'Calculos (2)'!$K$3</f>
        <v>3462.4000000000015</v>
      </c>
      <c r="R3" s="30">
        <f>Q3/'Calculos (2)'!$K$3</f>
        <v>8.0314354242344149E-2</v>
      </c>
    </row>
    <row r="4" spans="1:18">
      <c r="A4">
        <v>2</v>
      </c>
      <c r="B4" t="s">
        <v>84</v>
      </c>
      <c r="C4" t="s">
        <v>156</v>
      </c>
      <c r="D4" t="s">
        <v>839</v>
      </c>
      <c r="E4" s="8">
        <v>12.439999999999998</v>
      </c>
      <c r="F4" s="9">
        <v>183438</v>
      </c>
      <c r="G4" s="9">
        <v>165976</v>
      </c>
      <c r="H4" s="53">
        <v>198241</v>
      </c>
      <c r="I4" s="9">
        <f>H4/E4</f>
        <v>15935.771704180068</v>
      </c>
      <c r="J4">
        <f>COUNTIFS(CT!D:D,Calculos!B4,CT!B:B,"M")</f>
        <v>1</v>
      </c>
      <c r="K4">
        <f>COUNTIFS(CT!D:D,Calculos!B4,CT!B:B,"F")</f>
        <v>4</v>
      </c>
      <c r="L4">
        <f t="shared" ref="L4:L46" si="0">J4+K4</f>
        <v>5</v>
      </c>
      <c r="M4" s="13">
        <f t="shared" ref="M4:M46" si="1">J4/L4</f>
        <v>0.2</v>
      </c>
      <c r="N4" s="9">
        <f t="shared" ref="N4:N46" si="2">H4/5</f>
        <v>39648.199999999997</v>
      </c>
      <c r="O4" s="9">
        <f t="shared" ref="O4:O46" si="3">(N4-$N$49)</f>
        <v>-11329.527272727275</v>
      </c>
      <c r="P4" s="13">
        <f t="shared" ref="P4:P46" si="4">O4/$N$49</f>
        <v>-0.22224465229913246</v>
      </c>
      <c r="Q4" s="24">
        <f>N4-'Calculos (2)'!$K$3</f>
        <v>-3462.4000000000015</v>
      </c>
      <c r="R4" s="30">
        <f>Q4/'Calculos (2)'!$K$3</f>
        <v>-8.0314354242344149E-2</v>
      </c>
    </row>
    <row r="5" spans="1:18">
      <c r="A5">
        <v>3</v>
      </c>
      <c r="B5" t="s">
        <v>85</v>
      </c>
      <c r="C5" t="s">
        <v>54</v>
      </c>
      <c r="D5" t="s">
        <v>840</v>
      </c>
      <c r="E5" s="8">
        <v>22.18</v>
      </c>
      <c r="F5" s="9">
        <v>274080</v>
      </c>
      <c r="G5" s="9">
        <v>267018</v>
      </c>
      <c r="H5" s="9">
        <v>267702</v>
      </c>
      <c r="I5" s="9">
        <f>H5/E5</f>
        <v>12069.522091974752</v>
      </c>
      <c r="J5">
        <f>COUNTIFS(CT!D:D,Calculos!B5,CT!B:B,"M")</f>
        <v>2</v>
      </c>
      <c r="K5">
        <f>COUNTIFS(CT!D:D,Calculos!B5,CT!B:B,"F")</f>
        <v>3</v>
      </c>
      <c r="L5">
        <f t="shared" si="0"/>
        <v>5</v>
      </c>
      <c r="M5" s="13">
        <f t="shared" si="1"/>
        <v>0.4</v>
      </c>
      <c r="N5" s="9">
        <f t="shared" si="2"/>
        <v>53540.4</v>
      </c>
      <c r="O5" s="9">
        <f t="shared" si="3"/>
        <v>2562.6727272727294</v>
      </c>
      <c r="P5" s="31">
        <f t="shared" si="4"/>
        <v>5.0270438961756959E-2</v>
      </c>
      <c r="Q5" s="24">
        <f>N5-'Calculos (2)'!$K$4</f>
        <v>6777.6352941176519</v>
      </c>
      <c r="R5" s="30">
        <f>Q5/'Calculos (2)'!$K$4</f>
        <v>0.14493658227322656</v>
      </c>
    </row>
    <row r="6" spans="1:18">
      <c r="A6">
        <v>4</v>
      </c>
      <c r="B6" t="s">
        <v>266</v>
      </c>
      <c r="C6" t="s">
        <v>266</v>
      </c>
      <c r="D6" t="s">
        <v>840</v>
      </c>
      <c r="E6" s="8">
        <v>16.579999999999998</v>
      </c>
      <c r="F6" s="9">
        <v>127206</v>
      </c>
      <c r="G6" s="9">
        <v>137243</v>
      </c>
      <c r="H6" s="53">
        <v>136623</v>
      </c>
      <c r="I6" s="9">
        <f t="shared" ref="I6:I46" si="5">H6/E6</f>
        <v>8240.2291917973471</v>
      </c>
      <c r="J6">
        <f>COUNTIFS(CT!D:D,Calculos!B6,CT!B:B,"M")</f>
        <v>2</v>
      </c>
      <c r="K6">
        <f>COUNTIFS(CT!D:D,Calculos!B6,CT!B:B,"F")</f>
        <v>3</v>
      </c>
      <c r="L6">
        <f t="shared" si="0"/>
        <v>5</v>
      </c>
      <c r="M6" s="13">
        <f t="shared" si="1"/>
        <v>0.4</v>
      </c>
      <c r="N6" s="9">
        <f t="shared" si="2"/>
        <v>27324.6</v>
      </c>
      <c r="O6" s="9">
        <f t="shared" si="3"/>
        <v>-23653.127272727274</v>
      </c>
      <c r="P6" s="13">
        <f t="shared" si="4"/>
        <v>-0.46398944280478999</v>
      </c>
      <c r="Q6" s="24">
        <f>N6-'Calculos (2)'!$K$4</f>
        <v>-19438.164705882351</v>
      </c>
      <c r="R6" s="30">
        <f>Q6/'Calculos (2)'!$K$4</f>
        <v>-0.41567612240508095</v>
      </c>
    </row>
    <row r="7" spans="1:18">
      <c r="A7">
        <v>5</v>
      </c>
      <c r="B7" t="s">
        <v>427</v>
      </c>
      <c r="C7" t="s">
        <v>427</v>
      </c>
      <c r="D7" t="s">
        <v>840</v>
      </c>
      <c r="E7" s="8">
        <v>15.12</v>
      </c>
      <c r="F7" s="9">
        <v>140586</v>
      </c>
      <c r="G7" s="9">
        <v>189500</v>
      </c>
      <c r="H7" s="53">
        <v>190657</v>
      </c>
      <c r="I7" s="9">
        <f t="shared" si="5"/>
        <v>12609.589947089948</v>
      </c>
      <c r="J7">
        <f>COUNTIFS(CT!D:D,Calculos!B7,CT!B:B,"M")</f>
        <v>0</v>
      </c>
      <c r="K7">
        <f>COUNTIFS(CT!D:D,Calculos!B7,CT!B:B,"F")</f>
        <v>5</v>
      </c>
      <c r="L7">
        <f t="shared" si="0"/>
        <v>5</v>
      </c>
      <c r="M7" s="13">
        <f t="shared" si="1"/>
        <v>0</v>
      </c>
      <c r="N7" s="9">
        <f t="shared" si="2"/>
        <v>38131.4</v>
      </c>
      <c r="O7" s="9">
        <f t="shared" si="3"/>
        <v>-12846.327272727271</v>
      </c>
      <c r="P7" s="13">
        <f t="shared" si="4"/>
        <v>-0.25199882301539883</v>
      </c>
      <c r="Q7" s="24">
        <f>N7-'Calculos (2)'!$K$4</f>
        <v>-8631.3647058823481</v>
      </c>
      <c r="R7" s="30">
        <f>Q7/'Calculos (2)'!$K$4</f>
        <v>-0.18457772460995228</v>
      </c>
    </row>
    <row r="8" spans="1:18">
      <c r="A8">
        <v>6</v>
      </c>
      <c r="B8" t="s">
        <v>86</v>
      </c>
      <c r="C8" t="s">
        <v>55</v>
      </c>
      <c r="D8" t="s">
        <v>840</v>
      </c>
      <c r="E8" s="8">
        <v>15.5</v>
      </c>
      <c r="F8" s="9">
        <v>202285</v>
      </c>
      <c r="G8" s="9">
        <v>204920</v>
      </c>
      <c r="H8" s="9">
        <v>204951</v>
      </c>
      <c r="I8" s="9">
        <f t="shared" si="5"/>
        <v>13222.645161290322</v>
      </c>
      <c r="J8">
        <f>COUNTIFS(CT!D:D,Calculos!B8,CT!B:B,"M")</f>
        <v>4</v>
      </c>
      <c r="K8">
        <f>COUNTIFS(CT!D:D,Calculos!B8,CT!B:B,"F")</f>
        <v>1</v>
      </c>
      <c r="L8">
        <f t="shared" si="0"/>
        <v>5</v>
      </c>
      <c r="M8" s="13">
        <f t="shared" si="1"/>
        <v>0.8</v>
      </c>
      <c r="N8" s="9">
        <f t="shared" si="2"/>
        <v>40990.199999999997</v>
      </c>
      <c r="O8" s="9">
        <f t="shared" si="3"/>
        <v>-9987.527272727275</v>
      </c>
      <c r="P8" s="13">
        <f t="shared" si="4"/>
        <v>-0.19591943005412352</v>
      </c>
      <c r="Q8" s="24">
        <f>N8-'Calculos (2)'!$K$4</f>
        <v>-5772.5647058823524</v>
      </c>
      <c r="R8" s="30">
        <f>Q8/'Calculos (2)'!$K$4</f>
        <v>-0.12344361464060773</v>
      </c>
    </row>
    <row r="9" spans="1:18">
      <c r="A9">
        <v>7</v>
      </c>
      <c r="B9" t="s">
        <v>87</v>
      </c>
      <c r="C9" t="s">
        <v>305</v>
      </c>
      <c r="D9" t="s">
        <v>840</v>
      </c>
      <c r="E9" s="8">
        <v>8.66</v>
      </c>
      <c r="F9" s="40">
        <v>90645</v>
      </c>
      <c r="G9" s="40">
        <v>98391</v>
      </c>
      <c r="H9" s="52">
        <v>164512</v>
      </c>
      <c r="I9" s="9">
        <f t="shared" si="5"/>
        <v>18996.766743648961</v>
      </c>
      <c r="J9">
        <f>COUNTIFS(CT!D:D,Calculos!B9,CT!B:B,"M")</f>
        <v>2</v>
      </c>
      <c r="K9">
        <f>COUNTIFS(CT!D:D,Calculos!B9,CT!B:B,"F")</f>
        <v>3</v>
      </c>
      <c r="L9">
        <f t="shared" si="0"/>
        <v>5</v>
      </c>
      <c r="M9" s="13">
        <f t="shared" si="1"/>
        <v>0.4</v>
      </c>
      <c r="N9" s="9">
        <f t="shared" si="2"/>
        <v>32902.400000000001</v>
      </c>
      <c r="O9" s="9">
        <f t="shared" si="3"/>
        <v>-18075.327272727271</v>
      </c>
      <c r="P9" s="13">
        <f t="shared" si="4"/>
        <v>-0.35457303100284432</v>
      </c>
      <c r="Q9" s="24">
        <f>N9-'Calculos (2)'!$K$4</f>
        <v>-13860.364705882348</v>
      </c>
      <c r="R9" s="30">
        <f>Q9/'Calculos (2)'!$K$4</f>
        <v>-0.29639746052351851</v>
      </c>
    </row>
    <row r="10" spans="1:18">
      <c r="A10">
        <v>8</v>
      </c>
      <c r="B10" t="s">
        <v>190</v>
      </c>
      <c r="C10" t="s">
        <v>56</v>
      </c>
      <c r="D10" t="s">
        <v>840</v>
      </c>
      <c r="E10" s="8">
        <v>21.72</v>
      </c>
      <c r="F10" s="9">
        <v>325734</v>
      </c>
      <c r="G10" s="9">
        <v>358542</v>
      </c>
      <c r="H10" s="9">
        <v>373127</v>
      </c>
      <c r="I10" s="9">
        <f t="shared" si="5"/>
        <v>17178.959484346226</v>
      </c>
      <c r="J10">
        <f>COUNTIFS(CT!D:D,Calculos!B10,CT!B:B,"M")</f>
        <v>4</v>
      </c>
      <c r="K10">
        <f>COUNTIFS(CT!D:D,Calculos!B10,CT!B:B,"F")</f>
        <v>1</v>
      </c>
      <c r="L10">
        <f t="shared" si="0"/>
        <v>5</v>
      </c>
      <c r="M10" s="13">
        <f t="shared" si="1"/>
        <v>0.8</v>
      </c>
      <c r="N10" s="9">
        <f t="shared" si="2"/>
        <v>74625.399999999994</v>
      </c>
      <c r="O10" s="9">
        <f t="shared" si="3"/>
        <v>23647.672727272722</v>
      </c>
      <c r="P10" s="31">
        <f t="shared" si="4"/>
        <v>0.46388244420468822</v>
      </c>
      <c r="Q10" s="24">
        <f>N10-'Calculos (2)'!$K$4</f>
        <v>27862.635294117645</v>
      </c>
      <c r="R10" s="31">
        <f>Q10/'Calculos (2)'!$K$4</f>
        <v>0.59582951242001236</v>
      </c>
    </row>
    <row r="11" spans="1:18">
      <c r="A11">
        <v>9</v>
      </c>
      <c r="B11" t="s">
        <v>191</v>
      </c>
      <c r="C11" t="s">
        <v>57</v>
      </c>
      <c r="D11" t="s">
        <v>840</v>
      </c>
      <c r="E11">
        <v>25.19</v>
      </c>
      <c r="F11" s="9">
        <v>297688</v>
      </c>
      <c r="G11" s="9">
        <v>317957</v>
      </c>
      <c r="H11" s="9">
        <v>331468</v>
      </c>
      <c r="I11" s="9">
        <f t="shared" si="5"/>
        <v>13158.71377530766</v>
      </c>
      <c r="J11">
        <f>COUNTIFS(CT!D:D,Calculos!B11,CT!B:B,"M")</f>
        <v>4</v>
      </c>
      <c r="K11">
        <f>COUNTIFS(CT!D:D,Calculos!B11,CT!B:B,"F")</f>
        <v>1</v>
      </c>
      <c r="L11">
        <f t="shared" si="0"/>
        <v>5</v>
      </c>
      <c r="M11" s="13">
        <f t="shared" si="1"/>
        <v>0.8</v>
      </c>
      <c r="N11" s="9">
        <f t="shared" si="2"/>
        <v>66293.600000000006</v>
      </c>
      <c r="O11" s="9">
        <f t="shared" si="3"/>
        <v>15315.872727272734</v>
      </c>
      <c r="P11" s="31">
        <f t="shared" si="4"/>
        <v>0.30044243921142044</v>
      </c>
      <c r="Q11" s="24">
        <f>N11-'Calculos (2)'!$K$4</f>
        <v>19530.835294117656</v>
      </c>
      <c r="R11" s="30">
        <f>Q11/'Calculos (2)'!$K$4</f>
        <v>0.41765783988517785</v>
      </c>
    </row>
    <row r="12" spans="1:18">
      <c r="A12">
        <v>10</v>
      </c>
      <c r="B12" t="s">
        <v>207</v>
      </c>
      <c r="C12" t="s">
        <v>207</v>
      </c>
      <c r="D12" t="s">
        <v>840</v>
      </c>
      <c r="E12" s="8">
        <v>9.15</v>
      </c>
      <c r="F12" s="40">
        <v>129695</v>
      </c>
      <c r="G12" s="40">
        <v>138924</v>
      </c>
      <c r="H12" s="52">
        <v>92081</v>
      </c>
      <c r="I12" s="9">
        <f t="shared" si="5"/>
        <v>10063.497267759563</v>
      </c>
      <c r="J12">
        <f>COUNTIFS(CT!D:D,Calculos!B12,CT!B:B,"M")</f>
        <v>1</v>
      </c>
      <c r="K12">
        <f>COUNTIFS(CT!D:D,Calculos!B12,CT!B:B,"F")</f>
        <v>4</v>
      </c>
      <c r="L12">
        <f t="shared" si="0"/>
        <v>5</v>
      </c>
      <c r="M12" s="13">
        <f t="shared" si="1"/>
        <v>0.2</v>
      </c>
      <c r="N12" s="9">
        <f t="shared" si="2"/>
        <v>18416.2</v>
      </c>
      <c r="O12" s="9">
        <f t="shared" si="3"/>
        <v>-32561.527272727271</v>
      </c>
      <c r="P12" s="13">
        <f t="shared" si="4"/>
        <v>-0.63874026981480325</v>
      </c>
      <c r="Q12" s="24">
        <f>N12-'Calculos (2)'!$K$4</f>
        <v>-28346.564705882349</v>
      </c>
      <c r="R12" s="31">
        <f>Q12/'Calculos (2)'!$K$4</f>
        <v>-0.60617811808540478</v>
      </c>
    </row>
    <row r="13" spans="1:18">
      <c r="A13">
        <v>11</v>
      </c>
      <c r="B13" t="s">
        <v>180</v>
      </c>
      <c r="C13" t="s">
        <v>52</v>
      </c>
      <c r="D13" t="s">
        <v>840</v>
      </c>
      <c r="E13" s="8">
        <v>30.130000000000003</v>
      </c>
      <c r="F13" s="9">
        <v>165646</v>
      </c>
      <c r="G13" s="9">
        <v>171054</v>
      </c>
      <c r="H13" s="53">
        <v>192380</v>
      </c>
      <c r="I13" s="9">
        <f t="shared" si="5"/>
        <v>6384.9983405243938</v>
      </c>
      <c r="J13">
        <f>COUNTIFS(CT!D:D,Calculos!B13,CT!B:B,"M")</f>
        <v>3</v>
      </c>
      <c r="K13">
        <f>COUNTIFS(CT!D:D,Calculos!B13,CT!B:B,"F")</f>
        <v>2</v>
      </c>
      <c r="L13">
        <f t="shared" si="0"/>
        <v>5</v>
      </c>
      <c r="M13" s="13">
        <f t="shared" si="1"/>
        <v>0.6</v>
      </c>
      <c r="N13" s="9">
        <f t="shared" si="2"/>
        <v>38476</v>
      </c>
      <c r="O13" s="9">
        <f t="shared" si="3"/>
        <v>-12501.727272727272</v>
      </c>
      <c r="P13" s="13">
        <f t="shared" si="4"/>
        <v>-0.24523900812297705</v>
      </c>
      <c r="Q13" s="24">
        <f>N13-'Calculos (2)'!$K$4</f>
        <v>-8286.7647058823495</v>
      </c>
      <c r="R13" s="30">
        <f>Q13/'Calculos (2)'!$K$4</f>
        <v>-0.1772086136908827</v>
      </c>
    </row>
    <row r="14" spans="1:18">
      <c r="A14">
        <v>12</v>
      </c>
      <c r="B14" t="s">
        <v>304</v>
      </c>
      <c r="C14" t="s">
        <v>304</v>
      </c>
      <c r="D14" t="s">
        <v>840</v>
      </c>
      <c r="E14" s="8">
        <v>8.89</v>
      </c>
      <c r="F14" s="9">
        <v>136022</v>
      </c>
      <c r="G14" s="9">
        <v>157316</v>
      </c>
      <c r="H14" s="53">
        <v>103996</v>
      </c>
      <c r="I14" s="9">
        <f t="shared" si="5"/>
        <v>11698.08773903262</v>
      </c>
      <c r="J14">
        <f>COUNTIFS(CT!D:D,Calculos!B14,CT!B:B,"M")</f>
        <v>2</v>
      </c>
      <c r="K14">
        <f>COUNTIFS(CT!D:D,Calculos!B14,CT!B:B,"F")</f>
        <v>3</v>
      </c>
      <c r="L14">
        <f t="shared" si="0"/>
        <v>5</v>
      </c>
      <c r="M14" s="13">
        <f t="shared" si="1"/>
        <v>0.4</v>
      </c>
      <c r="N14" s="9">
        <f t="shared" si="2"/>
        <v>20799.2</v>
      </c>
      <c r="O14" s="9">
        <f t="shared" si="3"/>
        <v>-30178.527272727271</v>
      </c>
      <c r="P14" s="13">
        <f t="shared" si="4"/>
        <v>-0.59199436474039457</v>
      </c>
      <c r="Q14" s="24">
        <f>N14-'Calculos (2)'!$K$4</f>
        <v>-25963.564705882349</v>
      </c>
      <c r="R14" s="31">
        <f>Q14/'Calculos (2)'!$K$4</f>
        <v>-0.5552187700873118</v>
      </c>
    </row>
    <row r="15" spans="1:18">
      <c r="A15">
        <v>13</v>
      </c>
      <c r="B15" t="s">
        <v>192</v>
      </c>
      <c r="C15" t="s">
        <v>58</v>
      </c>
      <c r="D15" t="s">
        <v>840</v>
      </c>
      <c r="E15" s="8">
        <v>35.92</v>
      </c>
      <c r="F15" s="9">
        <v>328207</v>
      </c>
      <c r="G15" s="9">
        <v>308596</v>
      </c>
      <c r="H15" s="9">
        <v>343980</v>
      </c>
      <c r="I15" s="9">
        <f t="shared" si="5"/>
        <v>9576.2806236080178</v>
      </c>
      <c r="J15">
        <f>COUNTIFS(CT!D:D,Calculos!B15,CT!B:B,"M")</f>
        <v>2</v>
      </c>
      <c r="K15">
        <f>COUNTIFS(CT!D:D,Calculos!B15,CT!B:B,"F")</f>
        <v>3</v>
      </c>
      <c r="L15">
        <f t="shared" si="0"/>
        <v>5</v>
      </c>
      <c r="M15" s="13">
        <f t="shared" si="1"/>
        <v>0.4</v>
      </c>
      <c r="N15" s="9">
        <f t="shared" si="2"/>
        <v>68796</v>
      </c>
      <c r="O15" s="9">
        <f t="shared" si="3"/>
        <v>17818.272727272728</v>
      </c>
      <c r="P15" s="31">
        <f t="shared" si="4"/>
        <v>0.34953054364205405</v>
      </c>
      <c r="Q15" s="24">
        <f>N15-'Calculos (2)'!$K$4</f>
        <v>22033.23529411765</v>
      </c>
      <c r="R15" s="30">
        <f>Q15/'Calculos (2)'!$K$4</f>
        <v>0.47117050141704003</v>
      </c>
    </row>
    <row r="16" spans="1:18">
      <c r="A16">
        <v>14</v>
      </c>
      <c r="B16" t="s">
        <v>61</v>
      </c>
      <c r="C16" t="s">
        <v>59</v>
      </c>
      <c r="D16" t="s">
        <v>840</v>
      </c>
      <c r="E16" s="8">
        <v>26.83</v>
      </c>
      <c r="F16" s="9">
        <v>349060</v>
      </c>
      <c r="G16" s="9">
        <v>338693</v>
      </c>
      <c r="H16" s="9">
        <v>338036</v>
      </c>
      <c r="I16" s="9">
        <f t="shared" si="5"/>
        <v>12599.180022363027</v>
      </c>
      <c r="J16">
        <f>COUNTIFS(CT!D:D,Calculos!B16,CT!B:B,"M")</f>
        <v>2</v>
      </c>
      <c r="K16">
        <f>COUNTIFS(CT!D:D,Calculos!B16,CT!B:B,"F")</f>
        <v>3</v>
      </c>
      <c r="L16">
        <f t="shared" si="0"/>
        <v>5</v>
      </c>
      <c r="M16" s="13">
        <f t="shared" si="1"/>
        <v>0.4</v>
      </c>
      <c r="N16" s="9">
        <f t="shared" si="2"/>
        <v>67607.199999999997</v>
      </c>
      <c r="O16" s="9">
        <f t="shared" si="3"/>
        <v>16629.472727272725</v>
      </c>
      <c r="P16" s="31">
        <f t="shared" si="4"/>
        <v>0.32621055541189997</v>
      </c>
      <c r="Q16" s="24">
        <f>N16-'Calculos (2)'!$K$4</f>
        <v>20844.435294117648</v>
      </c>
      <c r="R16" s="30">
        <f>Q16/'Calculos (2)'!$K$4</f>
        <v>0.445748565663732</v>
      </c>
    </row>
    <row r="17" spans="1:18">
      <c r="A17">
        <v>15</v>
      </c>
      <c r="B17" t="s">
        <v>202</v>
      </c>
      <c r="C17" t="s">
        <v>51</v>
      </c>
      <c r="D17" t="s">
        <v>840</v>
      </c>
      <c r="E17" s="8">
        <v>32.4</v>
      </c>
      <c r="F17" s="9">
        <v>233727</v>
      </c>
      <c r="G17" s="9">
        <v>256142</v>
      </c>
      <c r="H17" s="9">
        <v>271654</v>
      </c>
      <c r="I17" s="9">
        <f t="shared" si="5"/>
        <v>8384.3827160493838</v>
      </c>
      <c r="J17">
        <f>COUNTIFS(CT!D:D,Calculos!B17,CT!B:B,"M")</f>
        <v>4</v>
      </c>
      <c r="K17">
        <f>COUNTIFS(CT!D:D,Calculos!B17,CT!B:B,"F")</f>
        <v>1</v>
      </c>
      <c r="L17">
        <f t="shared" si="0"/>
        <v>5</v>
      </c>
      <c r="M17" s="13">
        <f t="shared" si="1"/>
        <v>0.8</v>
      </c>
      <c r="N17" s="9">
        <f t="shared" si="2"/>
        <v>54330.8</v>
      </c>
      <c r="O17" s="9">
        <f t="shared" si="3"/>
        <v>3353.0727272727308</v>
      </c>
      <c r="P17" s="31">
        <f t="shared" si="4"/>
        <v>6.5775249440486558E-2</v>
      </c>
      <c r="Q17" s="24">
        <f>N17-'Calculos (2)'!$K$4</f>
        <v>7568.0352941176534</v>
      </c>
      <c r="R17" s="30">
        <f>Q17/'Calculos (2)'!$K$4</f>
        <v>0.16183891909978668</v>
      </c>
    </row>
    <row r="18" spans="1:18">
      <c r="A18">
        <v>16</v>
      </c>
      <c r="B18" t="s">
        <v>62</v>
      </c>
      <c r="C18" t="s">
        <v>76</v>
      </c>
      <c r="D18" t="s">
        <v>840</v>
      </c>
      <c r="E18" s="10">
        <v>15.49</v>
      </c>
      <c r="F18" s="9">
        <v>222338</v>
      </c>
      <c r="G18" s="9">
        <v>238985</v>
      </c>
      <c r="H18" s="9">
        <v>277415</v>
      </c>
      <c r="I18" s="9">
        <f t="shared" si="5"/>
        <v>17909.296320206584</v>
      </c>
      <c r="J18">
        <f>COUNTIFS(CT!D:D,Calculos!B18,CT!B:B,"M")</f>
        <v>1</v>
      </c>
      <c r="K18">
        <f>COUNTIFS(CT!D:D,Calculos!B18,CT!B:B,"F")</f>
        <v>4</v>
      </c>
      <c r="L18">
        <f t="shared" si="0"/>
        <v>5</v>
      </c>
      <c r="M18" s="13">
        <f t="shared" si="1"/>
        <v>0.2</v>
      </c>
      <c r="N18" s="9">
        <f t="shared" si="2"/>
        <v>55483</v>
      </c>
      <c r="O18" s="9">
        <f t="shared" si="3"/>
        <v>4505.2727272727279</v>
      </c>
      <c r="P18" s="31">
        <f t="shared" si="4"/>
        <v>8.8377277063958426E-2</v>
      </c>
      <c r="Q18" s="24">
        <f>N18-'Calculos (2)'!$K$4</f>
        <v>8720.2352941176505</v>
      </c>
      <c r="R18" s="30">
        <f>Q18/'Calculos (2)'!$K$4</f>
        <v>0.18647818085530604</v>
      </c>
    </row>
    <row r="19" spans="1:18">
      <c r="A19">
        <v>17</v>
      </c>
      <c r="B19" t="s">
        <v>204</v>
      </c>
      <c r="C19" t="s">
        <v>204</v>
      </c>
      <c r="D19" t="s">
        <v>840</v>
      </c>
      <c r="E19" s="8">
        <v>13.1</v>
      </c>
      <c r="F19" s="9">
        <v>108074</v>
      </c>
      <c r="G19" s="9">
        <v>124731</v>
      </c>
      <c r="H19" s="53">
        <v>155140</v>
      </c>
      <c r="I19" s="9">
        <f t="shared" si="5"/>
        <v>11842.748091603054</v>
      </c>
      <c r="J19">
        <f>COUNTIFS(CT!D:D,Calculos!B19,CT!B:B,"M")</f>
        <v>1</v>
      </c>
      <c r="K19">
        <f>COUNTIFS(CT!D:D,Calculos!B19,CT!B:B,"F")</f>
        <v>4</v>
      </c>
      <c r="L19">
        <f t="shared" si="0"/>
        <v>5</v>
      </c>
      <c r="M19" s="13">
        <f t="shared" si="1"/>
        <v>0.2</v>
      </c>
      <c r="N19" s="9">
        <f t="shared" si="2"/>
        <v>31028</v>
      </c>
      <c r="O19" s="9">
        <f t="shared" si="3"/>
        <v>-19949.727272727272</v>
      </c>
      <c r="P19" s="13">
        <f t="shared" si="4"/>
        <v>-0.39134202994177492</v>
      </c>
      <c r="Q19" s="24">
        <f>N19-'Calculos (2)'!$K$4</f>
        <v>-15734.76470588235</v>
      </c>
      <c r="R19" s="30">
        <f>Q19/'Calculos (2)'!$K$4</f>
        <v>-0.33648063378731441</v>
      </c>
    </row>
    <row r="20" spans="1:18">
      <c r="A20">
        <v>18</v>
      </c>
      <c r="B20" t="s">
        <v>357</v>
      </c>
      <c r="C20" t="s">
        <v>357</v>
      </c>
      <c r="D20" t="s">
        <v>840</v>
      </c>
      <c r="E20" s="8">
        <v>13.48</v>
      </c>
      <c r="F20" s="9">
        <v>271557</v>
      </c>
      <c r="G20" s="9">
        <v>282054</v>
      </c>
      <c r="H20" s="9">
        <v>284524</v>
      </c>
      <c r="I20" s="9">
        <f t="shared" si="5"/>
        <v>21107.121661721067</v>
      </c>
      <c r="J20">
        <f>COUNTIFS(CT!D:D,Calculos!B20,CT!B:B,"M")</f>
        <v>0</v>
      </c>
      <c r="K20">
        <f>COUNTIFS(CT!D:D,Calculos!B20,CT!B:B,"F")</f>
        <v>5</v>
      </c>
      <c r="L20">
        <f t="shared" si="0"/>
        <v>5</v>
      </c>
      <c r="M20" s="13">
        <f t="shared" si="1"/>
        <v>0</v>
      </c>
      <c r="N20" s="9">
        <f t="shared" si="2"/>
        <v>56904.800000000003</v>
      </c>
      <c r="O20" s="9">
        <f t="shared" si="3"/>
        <v>5927.0727272727308</v>
      </c>
      <c r="P20" s="31">
        <f t="shared" si="4"/>
        <v>0.11626788882845457</v>
      </c>
      <c r="Q20" s="24">
        <f>N20-'Calculos (2)'!$K$4</f>
        <v>10142.035294117653</v>
      </c>
      <c r="R20" s="30">
        <f>Q20/'Calculos (2)'!$K$4</f>
        <v>0.21688271337049225</v>
      </c>
    </row>
    <row r="21" spans="1:18">
      <c r="A21">
        <v>19</v>
      </c>
      <c r="B21" t="s">
        <v>64</v>
      </c>
      <c r="C21" t="s">
        <v>77</v>
      </c>
      <c r="D21" t="s">
        <v>840</v>
      </c>
      <c r="E21" s="10">
        <v>19.170000000000002</v>
      </c>
      <c r="F21" s="9">
        <v>252931</v>
      </c>
      <c r="G21" s="9">
        <v>241696</v>
      </c>
      <c r="H21" s="9">
        <v>246589</v>
      </c>
      <c r="I21" s="9">
        <f t="shared" si="5"/>
        <v>12863.275952008345</v>
      </c>
      <c r="J21">
        <f>COUNTIFS(CT!D:D,Calculos!B21,CT!B:B,"M")</f>
        <v>1</v>
      </c>
      <c r="K21">
        <f>COUNTIFS(CT!D:D,Calculos!B21,CT!B:B,"F")</f>
        <v>4</v>
      </c>
      <c r="L21">
        <f t="shared" si="0"/>
        <v>5</v>
      </c>
      <c r="M21" s="13">
        <f t="shared" si="1"/>
        <v>0.2</v>
      </c>
      <c r="N21" s="9">
        <f t="shared" si="2"/>
        <v>49317.8</v>
      </c>
      <c r="O21" s="9">
        <f t="shared" si="3"/>
        <v>-1659.9272727272692</v>
      </c>
      <c r="P21" s="13">
        <f t="shared" si="4"/>
        <v>-3.2561813982933653E-2</v>
      </c>
      <c r="Q21" s="24">
        <f>N21-'Calculos (2)'!$K$4</f>
        <v>2555.0352941176534</v>
      </c>
      <c r="R21" s="30">
        <f>Q21/'Calculos (2)'!$K$4</f>
        <v>5.4638242845300639E-2</v>
      </c>
    </row>
    <row r="22" spans="1:18">
      <c r="A22">
        <v>20</v>
      </c>
      <c r="B22" t="s">
        <v>176</v>
      </c>
      <c r="C22" t="s">
        <v>176</v>
      </c>
      <c r="D22" t="s">
        <v>841</v>
      </c>
      <c r="E22" s="8">
        <v>21.15</v>
      </c>
      <c r="F22" s="9">
        <v>226162</v>
      </c>
      <c r="G22" s="9">
        <v>246906</v>
      </c>
      <c r="H22" s="9">
        <v>264918</v>
      </c>
      <c r="I22" s="9">
        <f t="shared" si="5"/>
        <v>12525.673758865249</v>
      </c>
      <c r="J22">
        <f>COUNTIFS(CT!D:D,Calculos!B22,CT!B:B,"M")</f>
        <v>4</v>
      </c>
      <c r="K22">
        <f>COUNTIFS(CT!D:D,Calculos!B22,CT!B:B,"F")</f>
        <v>1</v>
      </c>
      <c r="L22">
        <f t="shared" si="0"/>
        <v>5</v>
      </c>
      <c r="M22" s="13">
        <f t="shared" si="1"/>
        <v>0.8</v>
      </c>
      <c r="N22" s="9">
        <f t="shared" si="2"/>
        <v>52983.6</v>
      </c>
      <c r="O22" s="9">
        <f t="shared" si="3"/>
        <v>2005.8727272727265</v>
      </c>
      <c r="P22" s="31">
        <f t="shared" si="4"/>
        <v>3.9348021863380607E-2</v>
      </c>
      <c r="Q22" s="24">
        <f>N22-'Calculos (2)'!$K$5</f>
        <v>-1383.5999999999985</v>
      </c>
      <c r="R22" s="30">
        <f>Q22/'Calculos (2)'!$K$5</f>
        <v>-2.5449167880633887E-2</v>
      </c>
    </row>
    <row r="23" spans="1:18">
      <c r="A23">
        <v>21</v>
      </c>
      <c r="B23" t="s">
        <v>65</v>
      </c>
      <c r="C23" t="s">
        <v>78</v>
      </c>
      <c r="D23" t="s">
        <v>841</v>
      </c>
      <c r="E23" s="8">
        <v>26.99</v>
      </c>
      <c r="F23" s="9">
        <v>313040</v>
      </c>
      <c r="G23" s="9">
        <v>313344</v>
      </c>
      <c r="H23" s="9">
        <v>309376</v>
      </c>
      <c r="I23" s="9">
        <f t="shared" si="5"/>
        <v>11462.615783623565</v>
      </c>
      <c r="J23">
        <f>COUNTIFS(CT!D:D,Calculos!B23,CT!B:B,"M")</f>
        <v>2</v>
      </c>
      <c r="K23">
        <f>COUNTIFS(CT!D:D,Calculos!B23,CT!B:B,"F")</f>
        <v>3</v>
      </c>
      <c r="L23">
        <f t="shared" si="0"/>
        <v>5</v>
      </c>
      <c r="M23" s="13">
        <f t="shared" si="1"/>
        <v>0.4</v>
      </c>
      <c r="N23" s="9">
        <f t="shared" si="2"/>
        <v>61875.199999999997</v>
      </c>
      <c r="O23" s="9">
        <f t="shared" si="3"/>
        <v>10897.472727272725</v>
      </c>
      <c r="P23" s="31">
        <f t="shared" si="4"/>
        <v>0.21376929318508078</v>
      </c>
      <c r="Q23" s="24">
        <f>N23-'Calculos (2)'!$K$5</f>
        <v>7508</v>
      </c>
      <c r="R23" s="30">
        <f>Q23/'Calculos (2)'!$K$5</f>
        <v>0.13809797083535663</v>
      </c>
    </row>
    <row r="24" spans="1:18">
      <c r="A24">
        <v>22</v>
      </c>
      <c r="B24" t="s">
        <v>175</v>
      </c>
      <c r="C24" t="s">
        <v>175</v>
      </c>
      <c r="D24" t="s">
        <v>841</v>
      </c>
      <c r="E24" s="8">
        <v>11.09</v>
      </c>
      <c r="F24" s="9">
        <v>148722</v>
      </c>
      <c r="G24" s="9">
        <v>145018</v>
      </c>
      <c r="H24" s="53">
        <v>142327</v>
      </c>
      <c r="I24" s="9">
        <f t="shared" si="5"/>
        <v>12833.814247069433</v>
      </c>
      <c r="J24">
        <f>COUNTIFS(CT!D:D,Calculos!B24,CT!B:B,"M")</f>
        <v>1</v>
      </c>
      <c r="K24">
        <f>COUNTIFS(CT!D:D,Calculos!B24,CT!B:B,"F")</f>
        <v>4</v>
      </c>
      <c r="L24">
        <f t="shared" si="0"/>
        <v>5</v>
      </c>
      <c r="M24" s="13">
        <f t="shared" si="1"/>
        <v>0.2</v>
      </c>
      <c r="N24" s="9">
        <f t="shared" si="2"/>
        <v>28465.4</v>
      </c>
      <c r="O24" s="9">
        <f t="shared" si="3"/>
        <v>-22512.327272727271</v>
      </c>
      <c r="P24" s="13">
        <f t="shared" si="4"/>
        <v>-0.44161104225553044</v>
      </c>
      <c r="Q24" s="24">
        <f>N24-'Calculos (2)'!$K$5</f>
        <v>-25901.799999999996</v>
      </c>
      <c r="R24" s="30">
        <f>Q24/'Calculos (2)'!$K$5</f>
        <v>-0.47642328462749595</v>
      </c>
    </row>
    <row r="25" spans="1:18">
      <c r="A25">
        <v>23</v>
      </c>
      <c r="B25" t="s">
        <v>66</v>
      </c>
      <c r="C25" t="s">
        <v>79</v>
      </c>
      <c r="D25" t="s">
        <v>841</v>
      </c>
      <c r="E25" s="8">
        <v>64.900000000000006</v>
      </c>
      <c r="F25" s="9">
        <v>235217</v>
      </c>
      <c r="G25" s="9">
        <v>255207</v>
      </c>
      <c r="H25" s="9">
        <v>291867</v>
      </c>
      <c r="I25" s="9">
        <f t="shared" si="5"/>
        <v>4497.1802773497684</v>
      </c>
      <c r="J25">
        <f>COUNTIFS(CT!D:D,Calculos!B25,CT!B:B,"M")</f>
        <v>0</v>
      </c>
      <c r="K25">
        <f>COUNTIFS(CT!D:D,Calculos!B25,CT!B:B,"F")</f>
        <v>5</v>
      </c>
      <c r="L25">
        <f t="shared" si="0"/>
        <v>5</v>
      </c>
      <c r="M25" s="13">
        <f t="shared" si="1"/>
        <v>0</v>
      </c>
      <c r="N25" s="9">
        <f t="shared" si="2"/>
        <v>58373.4</v>
      </c>
      <c r="O25" s="9">
        <f t="shared" si="3"/>
        <v>7395.6727272727294</v>
      </c>
      <c r="P25" s="31">
        <f t="shared" si="4"/>
        <v>0.14507654858182276</v>
      </c>
      <c r="Q25" s="24">
        <f>N25-'Calculos (2)'!$K$5</f>
        <v>4006.2000000000044</v>
      </c>
      <c r="R25" s="30">
        <f>Q25/'Calculos (2)'!$K$5</f>
        <v>7.3687811768860717E-2</v>
      </c>
    </row>
    <row r="26" spans="1:18">
      <c r="A26">
        <v>24</v>
      </c>
      <c r="B26" t="s">
        <v>67</v>
      </c>
      <c r="C26" t="s">
        <v>80</v>
      </c>
      <c r="D26" t="s">
        <v>841</v>
      </c>
      <c r="E26" s="8">
        <v>35.81</v>
      </c>
      <c r="F26" s="9">
        <v>339516</v>
      </c>
      <c r="G26" s="9">
        <v>327424</v>
      </c>
      <c r="H26" s="9">
        <v>324815</v>
      </c>
      <c r="I26" s="9">
        <f t="shared" si="5"/>
        <v>9070.5110304384252</v>
      </c>
      <c r="J26">
        <f>COUNTIFS(CT!D:D,Calculos!B26,CT!B:B,"M")</f>
        <v>4</v>
      </c>
      <c r="K26">
        <f>COUNTIFS(CT!D:D,Calculos!B26,CT!B:B,"F")</f>
        <v>1</v>
      </c>
      <c r="L26">
        <f t="shared" si="0"/>
        <v>5</v>
      </c>
      <c r="M26" s="13">
        <f t="shared" si="1"/>
        <v>0.8</v>
      </c>
      <c r="N26" s="9">
        <f t="shared" si="2"/>
        <v>64963</v>
      </c>
      <c r="O26" s="9">
        <f t="shared" si="3"/>
        <v>13985.272727272728</v>
      </c>
      <c r="P26" s="31">
        <f t="shared" si="4"/>
        <v>0.27434084404062381</v>
      </c>
      <c r="Q26" s="24">
        <f>N26-'Calculos (2)'!$K$5</f>
        <v>10595.800000000003</v>
      </c>
      <c r="R26" s="30">
        <f>Q26/'Calculos (2)'!$K$5</f>
        <v>0.19489324445621631</v>
      </c>
    </row>
    <row r="27" spans="1:18">
      <c r="A27">
        <v>25</v>
      </c>
      <c r="B27" t="s">
        <v>68</v>
      </c>
      <c r="C27" t="s">
        <v>81</v>
      </c>
      <c r="D27" t="s">
        <v>841</v>
      </c>
      <c r="E27" s="8">
        <v>26.87</v>
      </c>
      <c r="F27" s="9">
        <v>320786</v>
      </c>
      <c r="G27" s="9">
        <v>304759</v>
      </c>
      <c r="H27" s="9">
        <v>297713</v>
      </c>
      <c r="I27" s="9">
        <f t="shared" si="5"/>
        <v>11079.754372906587</v>
      </c>
      <c r="J27">
        <f>COUNTIFS(CT!D:D,Calculos!B27,CT!B:B,"M")</f>
        <v>2</v>
      </c>
      <c r="K27">
        <f>COUNTIFS(CT!D:D,Calculos!B27,CT!B:B,"F")</f>
        <v>3</v>
      </c>
      <c r="L27">
        <f t="shared" si="0"/>
        <v>5</v>
      </c>
      <c r="M27" s="13">
        <f t="shared" si="1"/>
        <v>0.4</v>
      </c>
      <c r="N27" s="9">
        <f t="shared" si="2"/>
        <v>59542.6</v>
      </c>
      <c r="O27" s="9">
        <f t="shared" si="3"/>
        <v>8564.8727272727265</v>
      </c>
      <c r="P27" s="31">
        <f t="shared" si="4"/>
        <v>0.16801205517561144</v>
      </c>
      <c r="Q27" s="24">
        <f>N27-'Calculos (2)'!$K$5</f>
        <v>5175.4000000000015</v>
      </c>
      <c r="R27" s="30">
        <f>Q27/'Calculos (2)'!$K$5</f>
        <v>9.5193425447696434E-2</v>
      </c>
    </row>
    <row r="28" spans="1:18">
      <c r="A28">
        <v>26</v>
      </c>
      <c r="B28" t="s">
        <v>69</v>
      </c>
      <c r="C28" t="s">
        <v>49</v>
      </c>
      <c r="D28" t="s">
        <v>842</v>
      </c>
      <c r="E28" s="8">
        <v>34.379999999999995</v>
      </c>
      <c r="F28" s="9">
        <v>177755</v>
      </c>
      <c r="G28" s="9">
        <v>174699</v>
      </c>
      <c r="H28" s="9">
        <v>209594</v>
      </c>
      <c r="I28" s="9">
        <f t="shared" si="5"/>
        <v>6096.3932518906349</v>
      </c>
      <c r="J28">
        <f>COUNTIFS(CT!D:D,Calculos!B28,CT!B:B,"M")</f>
        <v>2</v>
      </c>
      <c r="K28">
        <f>COUNTIFS(CT!D:D,Calculos!B28,CT!B:B,"F")</f>
        <v>3</v>
      </c>
      <c r="L28">
        <f t="shared" si="0"/>
        <v>5</v>
      </c>
      <c r="M28" s="13">
        <f t="shared" si="1"/>
        <v>0.4</v>
      </c>
      <c r="N28" s="9">
        <f t="shared" si="2"/>
        <v>41918.800000000003</v>
      </c>
      <c r="O28" s="9">
        <f t="shared" si="3"/>
        <v>-9058.9272727272692</v>
      </c>
      <c r="P28" s="13">
        <f t="shared" si="4"/>
        <v>-0.17770363171081838</v>
      </c>
      <c r="Q28" s="24">
        <f>N28-'Calculos (2)'!$K$6</f>
        <v>-11652</v>
      </c>
      <c r="R28" s="30">
        <f>Q28/'Calculos (2)'!$K$6</f>
        <v>-0.21750655207687769</v>
      </c>
    </row>
    <row r="29" spans="1:18">
      <c r="A29">
        <v>27</v>
      </c>
      <c r="B29" t="s">
        <v>70</v>
      </c>
      <c r="C29" t="s">
        <v>82</v>
      </c>
      <c r="D29" t="s">
        <v>842</v>
      </c>
      <c r="E29" s="8">
        <v>40.57</v>
      </c>
      <c r="F29" s="9">
        <v>282381</v>
      </c>
      <c r="G29" s="9">
        <v>270924</v>
      </c>
      <c r="H29" s="9">
        <v>305526</v>
      </c>
      <c r="I29" s="9">
        <f t="shared" si="5"/>
        <v>7530.835592802563</v>
      </c>
      <c r="J29">
        <f>COUNTIFS(CT!D:D,Calculos!B29,CT!B:B,"M")</f>
        <v>2</v>
      </c>
      <c r="K29">
        <f>COUNTIFS(CT!D:D,Calculos!B29,CT!B:B,"F")</f>
        <v>3</v>
      </c>
      <c r="L29">
        <f t="shared" si="0"/>
        <v>5</v>
      </c>
      <c r="M29" s="13">
        <f t="shared" si="1"/>
        <v>0.4</v>
      </c>
      <c r="N29" s="9">
        <f t="shared" si="2"/>
        <v>61105.2</v>
      </c>
      <c r="O29" s="9">
        <f t="shared" si="3"/>
        <v>10127.472727272725</v>
      </c>
      <c r="P29" s="31">
        <f t="shared" si="4"/>
        <v>0.19866465747073139</v>
      </c>
      <c r="Q29" s="24">
        <f>N29-'Calculos (2)'!$K$6</f>
        <v>7534.3999999999942</v>
      </c>
      <c r="R29" s="30">
        <f>Q29/'Calculos (2)'!$K$6</f>
        <v>0.14064378355372692</v>
      </c>
    </row>
    <row r="30" spans="1:18">
      <c r="A30">
        <v>28</v>
      </c>
      <c r="B30" t="s">
        <v>71</v>
      </c>
      <c r="C30" t="s">
        <v>83</v>
      </c>
      <c r="D30" t="s">
        <v>842</v>
      </c>
      <c r="E30" s="8">
        <v>56.88</v>
      </c>
      <c r="F30" s="9">
        <v>81763</v>
      </c>
      <c r="G30" s="9">
        <v>108465</v>
      </c>
      <c r="H30" s="53">
        <v>146046</v>
      </c>
      <c r="I30" s="9">
        <f t="shared" si="5"/>
        <v>2567.6160337552742</v>
      </c>
      <c r="J30">
        <f>COUNTIFS(CT!D:D,Calculos!B30,CT!B:B,"M")</f>
        <v>2</v>
      </c>
      <c r="K30">
        <f>COUNTIFS(CT!D:D,Calculos!B30,CT!B:B,"F")</f>
        <v>3</v>
      </c>
      <c r="L30">
        <f t="shared" si="0"/>
        <v>5</v>
      </c>
      <c r="M30" s="13">
        <f t="shared" si="1"/>
        <v>0.4</v>
      </c>
      <c r="N30" s="9">
        <f t="shared" si="2"/>
        <v>29209.200000000001</v>
      </c>
      <c r="O30" s="9">
        <f t="shared" si="3"/>
        <v>-21768.527272727271</v>
      </c>
      <c r="P30" s="13">
        <f t="shared" si="4"/>
        <v>-0.42702035648366932</v>
      </c>
      <c r="Q30" s="24">
        <f>N30-'Calculos (2)'!$K$6</f>
        <v>-24361.600000000002</v>
      </c>
      <c r="R30" s="30">
        <f>Q30/'Calculos (2)'!$K$6</f>
        <v>-0.45475520246104223</v>
      </c>
    </row>
    <row r="31" spans="1:18">
      <c r="A31">
        <v>29</v>
      </c>
      <c r="B31" t="s">
        <v>193</v>
      </c>
      <c r="C31" t="s">
        <v>125</v>
      </c>
      <c r="D31" t="s">
        <v>842</v>
      </c>
      <c r="E31" s="8">
        <v>32.06</v>
      </c>
      <c r="F31" s="9">
        <v>301548</v>
      </c>
      <c r="G31" s="9">
        <v>273175</v>
      </c>
      <c r="H31" s="9">
        <v>289743</v>
      </c>
      <c r="I31" s="9">
        <f t="shared" si="5"/>
        <v>9037.5233936369295</v>
      </c>
      <c r="J31">
        <f>COUNTIFS(CT!D:D,Calculos!B31,CT!B:B,"M")</f>
        <v>0</v>
      </c>
      <c r="K31">
        <f>COUNTIFS(CT!D:D,Calculos!B31,CT!B:B,"F")</f>
        <v>5</v>
      </c>
      <c r="L31">
        <f t="shared" si="0"/>
        <v>5</v>
      </c>
      <c r="M31" s="13">
        <f t="shared" si="1"/>
        <v>0</v>
      </c>
      <c r="N31" s="9">
        <f t="shared" si="2"/>
        <v>57948.6</v>
      </c>
      <c r="O31" s="9">
        <f t="shared" si="3"/>
        <v>6970.8727272727265</v>
      </c>
      <c r="P31" s="31">
        <f t="shared" si="4"/>
        <v>0.13674349760590632</v>
      </c>
      <c r="Q31" s="24">
        <f>N31-'Calculos (2)'!$K$6</f>
        <v>4377.7999999999956</v>
      </c>
      <c r="R31" s="30">
        <f>Q31/'Calculos (2)'!$K$6</f>
        <v>8.1719892180068157E-2</v>
      </c>
    </row>
    <row r="32" spans="1:18">
      <c r="A32">
        <v>30</v>
      </c>
      <c r="B32" t="s">
        <v>74</v>
      </c>
      <c r="C32" t="s">
        <v>126</v>
      </c>
      <c r="D32" t="s">
        <v>842</v>
      </c>
      <c r="E32" s="8">
        <v>55.05</v>
      </c>
      <c r="F32" s="9">
        <v>354585</v>
      </c>
      <c r="G32" s="9">
        <v>389787</v>
      </c>
      <c r="H32" s="9">
        <v>437592</v>
      </c>
      <c r="I32" s="9">
        <f t="shared" si="5"/>
        <v>7948.9918256130795</v>
      </c>
      <c r="J32">
        <f>COUNTIFS(CT!D:D,Calculos!B32,CT!B:B,"M")</f>
        <v>0</v>
      </c>
      <c r="K32">
        <f>COUNTIFS(CT!D:D,Calculos!B32,CT!B:B,"F")</f>
        <v>5</v>
      </c>
      <c r="L32">
        <f t="shared" si="0"/>
        <v>5</v>
      </c>
      <c r="M32" s="13">
        <f t="shared" si="1"/>
        <v>0</v>
      </c>
      <c r="N32" s="9">
        <f t="shared" si="2"/>
        <v>87518.399999999994</v>
      </c>
      <c r="O32" s="9">
        <f t="shared" si="3"/>
        <v>36540.672727272722</v>
      </c>
      <c r="P32" s="31">
        <f t="shared" si="4"/>
        <v>0.71679681857495692</v>
      </c>
      <c r="Q32" s="24">
        <f>N32-'Calculos (2)'!$K$6</f>
        <v>33947.599999999991</v>
      </c>
      <c r="R32" s="30">
        <f>Q32/'Calculos (2)'!$K$6</f>
        <v>0.63369596869936584</v>
      </c>
    </row>
    <row r="33" spans="1:18">
      <c r="A33">
        <v>31</v>
      </c>
      <c r="B33" t="s">
        <v>53</v>
      </c>
      <c r="C33" t="s">
        <v>50</v>
      </c>
      <c r="D33" t="s">
        <v>842</v>
      </c>
      <c r="E33" s="8">
        <v>21.939999999999998</v>
      </c>
      <c r="F33" s="9">
        <v>195479</v>
      </c>
      <c r="G33" s="9">
        <v>202831</v>
      </c>
      <c r="H33" s="9">
        <v>218623</v>
      </c>
      <c r="I33" s="9">
        <f t="shared" si="5"/>
        <v>9964.5852324521438</v>
      </c>
      <c r="J33">
        <f>COUNTIFS(CT!D:D,Calculos!B33,CT!B:B,"M")</f>
        <v>3</v>
      </c>
      <c r="K33">
        <f>COUNTIFS(CT!D:D,Calculos!B33,CT!B:B,"F")</f>
        <v>2</v>
      </c>
      <c r="L33">
        <f t="shared" si="0"/>
        <v>5</v>
      </c>
      <c r="M33" s="13">
        <f t="shared" si="1"/>
        <v>0.6</v>
      </c>
      <c r="N33" s="9">
        <f t="shared" si="2"/>
        <v>43724.6</v>
      </c>
      <c r="O33" s="9">
        <f t="shared" si="3"/>
        <v>-7253.1272727272735</v>
      </c>
      <c r="P33" s="13">
        <f t="shared" si="4"/>
        <v>-0.14228031849916631</v>
      </c>
      <c r="Q33" s="24">
        <f>N33-'Calculos (2)'!$K$6</f>
        <v>-9846.2000000000044</v>
      </c>
      <c r="R33" s="30">
        <f>Q33/'Calculos (2)'!$K$6</f>
        <v>-0.18379788989524151</v>
      </c>
    </row>
    <row r="34" spans="1:18">
      <c r="A34">
        <v>32</v>
      </c>
      <c r="B34" t="s">
        <v>75</v>
      </c>
      <c r="C34" t="s">
        <v>26</v>
      </c>
      <c r="D34" t="s">
        <v>843</v>
      </c>
      <c r="E34" s="51">
        <v>36.67</v>
      </c>
      <c r="F34" s="40">
        <v>453313</v>
      </c>
      <c r="G34" s="40">
        <v>504885</v>
      </c>
      <c r="H34" s="40">
        <v>607105</v>
      </c>
      <c r="I34" s="40">
        <f t="shared" si="5"/>
        <v>16555.90400872648</v>
      </c>
      <c r="J34">
        <f>COUNTIFS(CT!D:D,Calculos!B34,CT!B:B,"M")</f>
        <v>2</v>
      </c>
      <c r="K34">
        <f>COUNTIFS(CT!D:D,Calculos!B34,CT!B:B,"F")</f>
        <v>3</v>
      </c>
      <c r="L34">
        <f t="shared" si="0"/>
        <v>5</v>
      </c>
      <c r="M34" s="13">
        <f t="shared" si="1"/>
        <v>0.4</v>
      </c>
      <c r="N34" s="40">
        <f t="shared" si="2"/>
        <v>121421</v>
      </c>
      <c r="O34" s="9">
        <f t="shared" si="3"/>
        <v>70443.272727272735</v>
      </c>
      <c r="P34" s="31">
        <f t="shared" si="4"/>
        <v>1.3818441208727521</v>
      </c>
      <c r="Q34" s="24">
        <f>N34-'Calculos (2)'!$K$7</f>
        <v>66482.24615384615</v>
      </c>
      <c r="R34" s="31">
        <f>Q34/'Calculos (2)'!$K$7</f>
        <v>1.2101156560634372</v>
      </c>
    </row>
    <row r="35" spans="1:18">
      <c r="A35">
        <v>33</v>
      </c>
      <c r="B35" t="s">
        <v>221</v>
      </c>
      <c r="C35" t="s">
        <v>27</v>
      </c>
      <c r="D35" t="s">
        <v>843</v>
      </c>
      <c r="E35" s="8">
        <v>39.700000000000003</v>
      </c>
      <c r="F35" s="9">
        <v>222318</v>
      </c>
      <c r="G35" s="9">
        <v>230342</v>
      </c>
      <c r="H35" s="9">
        <v>234143</v>
      </c>
      <c r="I35" s="9">
        <f t="shared" si="5"/>
        <v>5897.8085642317374</v>
      </c>
      <c r="J35">
        <f>COUNTIFS(CT!D:D,Calculos!B35,CT!B:B,"M")</f>
        <v>3</v>
      </c>
      <c r="K35">
        <f>COUNTIFS(CT!D:D,Calculos!B35,CT!B:B,"F")</f>
        <v>2</v>
      </c>
      <c r="L35">
        <f t="shared" si="0"/>
        <v>5</v>
      </c>
      <c r="M35" s="13">
        <f t="shared" si="1"/>
        <v>0.6</v>
      </c>
      <c r="N35" s="9">
        <f t="shared" si="2"/>
        <v>46828.6</v>
      </c>
      <c r="O35" s="9">
        <f t="shared" si="3"/>
        <v>-4149.1272727272735</v>
      </c>
      <c r="P35" s="13">
        <f t="shared" si="4"/>
        <v>-8.1390981801321455E-2</v>
      </c>
      <c r="Q35" s="24">
        <f>N35-'Calculos (2)'!$K$7</f>
        <v>-8110.1538461538512</v>
      </c>
      <c r="R35" s="30">
        <f>Q35/'Calculos (2)'!$K$7</f>
        <v>-0.1476217292599116</v>
      </c>
    </row>
    <row r="36" spans="1:18">
      <c r="A36">
        <v>34</v>
      </c>
      <c r="B36" t="s">
        <v>424</v>
      </c>
      <c r="C36" t="s">
        <v>194</v>
      </c>
      <c r="D36" t="s">
        <v>843</v>
      </c>
      <c r="E36" s="8">
        <v>12.19</v>
      </c>
      <c r="F36" s="9">
        <v>238214</v>
      </c>
      <c r="G36" s="9">
        <v>243297</v>
      </c>
      <c r="H36" s="9">
        <v>266681</v>
      </c>
      <c r="I36" s="40">
        <f t="shared" si="5"/>
        <v>21877.030352748156</v>
      </c>
      <c r="J36">
        <f>COUNTIFS(CT!D:D,Calculos!B36,CT!B:B,"M")</f>
        <v>2</v>
      </c>
      <c r="K36">
        <f>COUNTIFS(CT!D:D,Calculos!B36,CT!B:B,"F")</f>
        <v>3</v>
      </c>
      <c r="L36">
        <f t="shared" si="0"/>
        <v>5</v>
      </c>
      <c r="M36" s="13">
        <f t="shared" si="1"/>
        <v>0.4</v>
      </c>
      <c r="N36" s="9">
        <f t="shared" si="2"/>
        <v>53336.2</v>
      </c>
      <c r="O36" s="9">
        <f t="shared" si="3"/>
        <v>2358.472727272725</v>
      </c>
      <c r="P36" s="31">
        <f t="shared" si="4"/>
        <v>4.626476803595149E-2</v>
      </c>
      <c r="Q36" s="24">
        <f>N36-'Calculos (2)'!$K$7</f>
        <v>-1602.5538461538526</v>
      </c>
      <c r="R36" s="30">
        <f>Q36/'Calculos (2)'!$K$7</f>
        <v>-2.9169825195553542E-2</v>
      </c>
    </row>
    <row r="37" spans="1:18">
      <c r="A37">
        <v>35</v>
      </c>
      <c r="B37" t="s">
        <v>222</v>
      </c>
      <c r="C37" t="s">
        <v>417</v>
      </c>
      <c r="D37" t="s">
        <v>843</v>
      </c>
      <c r="E37" s="8">
        <v>92.53</v>
      </c>
      <c r="F37" s="9">
        <v>261878</v>
      </c>
      <c r="G37" s="9">
        <v>331837</v>
      </c>
      <c r="H37" s="9">
        <v>360787</v>
      </c>
      <c r="I37" s="9">
        <f t="shared" si="5"/>
        <v>3899.1354155409058</v>
      </c>
      <c r="J37">
        <f>COUNTIFS(CT!D:D,Calculos!B37,CT!B:B,"M")</f>
        <v>3</v>
      </c>
      <c r="K37">
        <f>COUNTIFS(CT!D:D,Calculos!B37,CT!B:B,"F")</f>
        <v>2</v>
      </c>
      <c r="L37">
        <f t="shared" si="0"/>
        <v>5</v>
      </c>
      <c r="M37" s="13">
        <f t="shared" si="1"/>
        <v>0.6</v>
      </c>
      <c r="N37" s="9">
        <f t="shared" si="2"/>
        <v>72157.399999999994</v>
      </c>
      <c r="O37" s="9">
        <f t="shared" si="3"/>
        <v>21179.672727272722</v>
      </c>
      <c r="P37" s="31">
        <f t="shared" si="4"/>
        <v>0.41546914427869558</v>
      </c>
      <c r="Q37" s="24">
        <f>N37-'Calculos (2)'!$K$7</f>
        <v>17218.646153846144</v>
      </c>
      <c r="R37" s="30">
        <f>Q37/'Calculos (2)'!$K$7</f>
        <v>0.3134153024668867</v>
      </c>
    </row>
    <row r="38" spans="1:18">
      <c r="A38">
        <v>36</v>
      </c>
      <c r="B38" t="s">
        <v>223</v>
      </c>
      <c r="D38" t="s">
        <v>843</v>
      </c>
      <c r="E38" s="8"/>
      <c r="F38" s="9"/>
      <c r="G38" s="9"/>
      <c r="H38" s="9"/>
      <c r="I38" s="9"/>
      <c r="J38">
        <f>COUNTIFS(CT!D:D,Calculos!B38,CT!B:B,"M")</f>
        <v>2</v>
      </c>
      <c r="K38">
        <f>COUNTIFS(CT!D:D,Calculos!B38,CT!B:B,"F")</f>
        <v>3</v>
      </c>
      <c r="L38">
        <f t="shared" si="0"/>
        <v>5</v>
      </c>
      <c r="M38" s="13">
        <f t="shared" si="1"/>
        <v>0.4</v>
      </c>
      <c r="N38" s="9">
        <f t="shared" si="2"/>
        <v>0</v>
      </c>
      <c r="O38" s="9">
        <f t="shared" si="3"/>
        <v>-50977.727272727272</v>
      </c>
      <c r="P38" s="13">
        <f t="shared" si="4"/>
        <v>-1</v>
      </c>
      <c r="Q38" s="24">
        <f>N38-'Calculos (2)'!$K$7</f>
        <v>-54938.75384615385</v>
      </c>
      <c r="R38" s="30">
        <f>Q38/'Calculos (2)'!$K$7</f>
        <v>-1</v>
      </c>
    </row>
    <row r="39" spans="1:18">
      <c r="A39">
        <v>37</v>
      </c>
      <c r="B39" t="s">
        <v>224</v>
      </c>
      <c r="C39" t="s">
        <v>28</v>
      </c>
      <c r="D39" t="s">
        <v>849</v>
      </c>
      <c r="E39" s="8">
        <v>37.65</v>
      </c>
      <c r="F39" s="9">
        <v>427291</v>
      </c>
      <c r="G39" s="9">
        <v>429247</v>
      </c>
      <c r="H39" s="9">
        <v>448803</v>
      </c>
      <c r="I39" s="9">
        <f t="shared" si="5"/>
        <v>11920.398406374503</v>
      </c>
      <c r="J39">
        <f>COUNTIFS(CT!D:D,Calculos!B39,CT!B:B,"M")</f>
        <v>2</v>
      </c>
      <c r="K39">
        <f>COUNTIFS(CT!D:D,Calculos!B39,CT!B:B,"F")</f>
        <v>3</v>
      </c>
      <c r="L39">
        <f t="shared" si="0"/>
        <v>5</v>
      </c>
      <c r="M39" s="13">
        <f t="shared" si="1"/>
        <v>0.4</v>
      </c>
      <c r="N39" s="50">
        <f t="shared" si="2"/>
        <v>89760.6</v>
      </c>
      <c r="O39" s="9">
        <f t="shared" si="3"/>
        <v>38782.872727272734</v>
      </c>
      <c r="P39" s="31">
        <f t="shared" si="4"/>
        <v>0.76078073311874184</v>
      </c>
      <c r="Q39" s="24">
        <f>N39-'Calculos (2)'!$K$7</f>
        <v>34821.846153846156</v>
      </c>
      <c r="R39" s="31">
        <f>Q39/'Calculos (2)'!$K$7</f>
        <v>0.63383028765738858</v>
      </c>
    </row>
    <row r="40" spans="1:18">
      <c r="A40">
        <v>38</v>
      </c>
      <c r="B40" t="s">
        <v>111</v>
      </c>
      <c r="C40" t="s">
        <v>111</v>
      </c>
      <c r="D40" t="s">
        <v>843</v>
      </c>
      <c r="E40" s="8">
        <v>14.06</v>
      </c>
      <c r="F40" s="9">
        <v>214734</v>
      </c>
      <c r="G40" s="9">
        <v>214137</v>
      </c>
      <c r="H40" s="9">
        <v>223780</v>
      </c>
      <c r="I40" s="9">
        <f t="shared" si="5"/>
        <v>15916.073968705547</v>
      </c>
      <c r="J40">
        <f>COUNTIFS(CT!D:D,Calculos!B40,CT!B:B,"M")</f>
        <v>3</v>
      </c>
      <c r="K40">
        <f>COUNTIFS(CT!D:D,Calculos!B40,CT!B:B,"F")</f>
        <v>2</v>
      </c>
      <c r="L40">
        <f t="shared" si="0"/>
        <v>5</v>
      </c>
      <c r="M40" s="13">
        <f t="shared" si="1"/>
        <v>0.6</v>
      </c>
      <c r="N40" s="9">
        <f t="shared" si="2"/>
        <v>44756</v>
      </c>
      <c r="O40" s="9">
        <f t="shared" si="3"/>
        <v>-6221.7272727272721</v>
      </c>
      <c r="P40" s="13">
        <f t="shared" si="4"/>
        <v>-0.12204795320594554</v>
      </c>
      <c r="Q40" s="24">
        <f>N40-'Calculos (2)'!$K$7</f>
        <v>-10182.75384615385</v>
      </c>
      <c r="R40" s="30">
        <f>Q40/'Calculos (2)'!$K$7</f>
        <v>-0.1853473756370381</v>
      </c>
    </row>
    <row r="41" spans="1:18">
      <c r="A41">
        <v>39</v>
      </c>
      <c r="B41" t="s">
        <v>9</v>
      </c>
      <c r="C41" t="s">
        <v>124</v>
      </c>
      <c r="D41" t="s">
        <v>843</v>
      </c>
      <c r="E41" s="8">
        <v>25.69</v>
      </c>
      <c r="F41" s="9">
        <v>223343</v>
      </c>
      <c r="G41" s="9">
        <v>238858</v>
      </c>
      <c r="H41" s="9">
        <v>267871</v>
      </c>
      <c r="I41" s="9">
        <f t="shared" si="5"/>
        <v>10427.053328143245</v>
      </c>
      <c r="J41">
        <f>COUNTIFS(CT!D:D,Calculos!B41,CT!B:B,"M")</f>
        <v>1</v>
      </c>
      <c r="K41">
        <f>COUNTIFS(CT!D:D,Calculos!B41,CT!B:B,"F")</f>
        <v>4</v>
      </c>
      <c r="L41">
        <f t="shared" si="0"/>
        <v>5</v>
      </c>
      <c r="M41" s="13">
        <f t="shared" si="1"/>
        <v>0.2</v>
      </c>
      <c r="N41" s="9">
        <f t="shared" si="2"/>
        <v>53574.2</v>
      </c>
      <c r="O41" s="9">
        <f t="shared" si="3"/>
        <v>2596.472727272725</v>
      </c>
      <c r="P41" s="31">
        <f t="shared" si="4"/>
        <v>5.0933473620386756E-2</v>
      </c>
      <c r="Q41" s="24">
        <f>N41-'Calculos (2)'!$K$7</f>
        <v>-1364.5538461538526</v>
      </c>
      <c r="R41" s="30">
        <f>Q41/'Calculos (2)'!$K$7</f>
        <v>-2.4837728390691961E-2</v>
      </c>
    </row>
    <row r="42" spans="1:18">
      <c r="A42">
        <v>40</v>
      </c>
      <c r="B42" t="s">
        <v>10</v>
      </c>
      <c r="C42" t="s">
        <v>29</v>
      </c>
      <c r="D42" t="s">
        <v>843</v>
      </c>
      <c r="E42" s="8">
        <v>37.049999999999997</v>
      </c>
      <c r="F42" s="9">
        <v>213335</v>
      </c>
      <c r="G42" s="9">
        <v>245125</v>
      </c>
      <c r="H42" s="9">
        <v>295434</v>
      </c>
      <c r="I42" s="9">
        <f t="shared" si="5"/>
        <v>7973.9271255060739</v>
      </c>
      <c r="J42">
        <f>COUNTIFS(CT!D:D,Calculos!B42,CT!B:B,"M")</f>
        <v>1</v>
      </c>
      <c r="K42">
        <f>COUNTIFS(CT!D:D,Calculos!B42,CT!B:B,"F")</f>
        <v>4</v>
      </c>
      <c r="L42">
        <f t="shared" si="0"/>
        <v>5</v>
      </c>
      <c r="M42" s="13">
        <f t="shared" si="1"/>
        <v>0.2</v>
      </c>
      <c r="N42" s="9">
        <f t="shared" si="2"/>
        <v>59086.8</v>
      </c>
      <c r="O42" s="9">
        <f t="shared" si="3"/>
        <v>8109.0727272727308</v>
      </c>
      <c r="P42" s="31">
        <f t="shared" si="4"/>
        <v>0.15907089548911743</v>
      </c>
      <c r="Q42" s="24">
        <f>N42-'Calculos (2)'!$K$7</f>
        <v>4148.0461538461532</v>
      </c>
      <c r="R42" s="30">
        <f>Q42/'Calculos (2)'!$K$7</f>
        <v>7.5503098695358373E-2</v>
      </c>
    </row>
    <row r="43" spans="1:18">
      <c r="A43">
        <v>41</v>
      </c>
      <c r="B43" t="s">
        <v>11</v>
      </c>
      <c r="C43" t="s">
        <v>31</v>
      </c>
      <c r="D43" t="s">
        <v>843</v>
      </c>
      <c r="E43" s="8">
        <v>360.6</v>
      </c>
      <c r="F43" s="9">
        <v>85426</v>
      </c>
      <c r="G43" s="9">
        <v>110654</v>
      </c>
      <c r="H43" s="53">
        <v>139441</v>
      </c>
      <c r="I43" s="9">
        <f t="shared" si="5"/>
        <v>386.69162506932889</v>
      </c>
      <c r="J43">
        <f>COUNTIFS(CT!D:D,Calculos!B43,CT!B:B,"M")</f>
        <v>3</v>
      </c>
      <c r="K43">
        <f>COUNTIFS(CT!D:D,Calculos!B43,CT!B:B,"F")</f>
        <v>2</v>
      </c>
      <c r="L43">
        <f t="shared" si="0"/>
        <v>5</v>
      </c>
      <c r="M43" s="13">
        <f t="shared" si="1"/>
        <v>0.6</v>
      </c>
      <c r="N43" s="9">
        <f t="shared" si="2"/>
        <v>27888.2</v>
      </c>
      <c r="O43" s="9">
        <f t="shared" si="3"/>
        <v>-23089.527272727271</v>
      </c>
      <c r="P43" s="13">
        <f t="shared" si="4"/>
        <v>-0.45293363411828691</v>
      </c>
      <c r="Q43" s="24">
        <f>N43-'Calculos (2)'!$K$7</f>
        <v>-27050.553846153849</v>
      </c>
      <c r="R43" s="30">
        <f>Q43/'Calculos (2)'!$K$7</f>
        <v>-0.49237654574226575</v>
      </c>
    </row>
    <row r="44" spans="1:18">
      <c r="A44">
        <v>42</v>
      </c>
      <c r="B44" t="s">
        <v>425</v>
      </c>
      <c r="C44" t="s">
        <v>425</v>
      </c>
      <c r="D44" t="s">
        <v>843</v>
      </c>
      <c r="E44" s="8">
        <v>18.41</v>
      </c>
      <c r="F44" s="9">
        <v>107047</v>
      </c>
      <c r="G44" s="9">
        <v>126989</v>
      </c>
      <c r="H44" s="53">
        <v>144317</v>
      </c>
      <c r="I44" s="9">
        <f t="shared" si="5"/>
        <v>7839.0548614883219</v>
      </c>
      <c r="J44">
        <f>COUNTIFS(CT!D:D,Calculos!B44,CT!B:B,"M")</f>
        <v>3</v>
      </c>
      <c r="K44">
        <f>COUNTIFS(CT!D:D,Calculos!B44,CT!B:B,"F")</f>
        <v>2</v>
      </c>
      <c r="L44">
        <f t="shared" si="0"/>
        <v>5</v>
      </c>
      <c r="M44" s="13">
        <f t="shared" si="1"/>
        <v>0.6</v>
      </c>
      <c r="N44" s="9">
        <f t="shared" si="2"/>
        <v>28863.4</v>
      </c>
      <c r="O44" s="9">
        <f t="shared" si="3"/>
        <v>-22114.327272727271</v>
      </c>
      <c r="P44" s="13">
        <f t="shared" si="4"/>
        <v>-0.4338037110681135</v>
      </c>
      <c r="Q44" s="24">
        <f>N44-'Calculos (2)'!$K$7</f>
        <v>-26075.353846153848</v>
      </c>
      <c r="R44" s="30">
        <f>Q44/'Calculos (2)'!$K$7</f>
        <v>-0.47462587009478246</v>
      </c>
    </row>
    <row r="45" spans="1:18">
      <c r="A45">
        <v>43</v>
      </c>
      <c r="B45" t="s">
        <v>12</v>
      </c>
      <c r="C45" t="s">
        <v>32</v>
      </c>
      <c r="D45" t="s">
        <v>843</v>
      </c>
      <c r="E45" s="8">
        <v>37.799999999999997</v>
      </c>
      <c r="F45" s="9">
        <v>226004</v>
      </c>
      <c r="G45" s="9">
        <v>218727</v>
      </c>
      <c r="H45" s="9">
        <v>238025</v>
      </c>
      <c r="I45" s="9">
        <f t="shared" si="5"/>
        <v>6296.9576719576726</v>
      </c>
      <c r="J45">
        <f>COUNTIFS(CT!D:D,Calculos!B45,CT!B:B,"M")</f>
        <v>2</v>
      </c>
      <c r="K45">
        <f>COUNTIFS(CT!D:D,Calculos!B45,CT!B:B,"F")</f>
        <v>3</v>
      </c>
      <c r="L45">
        <f t="shared" si="0"/>
        <v>5</v>
      </c>
      <c r="M45" s="13">
        <f t="shared" si="1"/>
        <v>0.4</v>
      </c>
      <c r="N45" s="9">
        <f t="shared" si="2"/>
        <v>47605</v>
      </c>
      <c r="O45" s="9">
        <f t="shared" si="3"/>
        <v>-3372.7272727272721</v>
      </c>
      <c r="P45" s="13">
        <f t="shared" si="4"/>
        <v>-6.6160801062852742E-2</v>
      </c>
      <c r="Q45" s="24">
        <f>N45-'Calculos (2)'!$K$7</f>
        <v>-7333.7538461538497</v>
      </c>
      <c r="R45" s="30">
        <f>Q45/'Calculos (2)'!$K$7</f>
        <v>-0.13348962859060684</v>
      </c>
    </row>
    <row r="46" spans="1:18">
      <c r="A46">
        <v>44</v>
      </c>
      <c r="B46" t="s">
        <v>13</v>
      </c>
      <c r="C46" t="s">
        <v>33</v>
      </c>
      <c r="D46" t="s">
        <v>843</v>
      </c>
      <c r="E46" s="8">
        <v>26.87</v>
      </c>
      <c r="F46" s="9">
        <v>324280</v>
      </c>
      <c r="G46" s="9">
        <v>313305</v>
      </c>
      <c r="H46" s="9">
        <v>344632</v>
      </c>
      <c r="I46" s="9">
        <f t="shared" si="5"/>
        <v>12825.90249348716</v>
      </c>
      <c r="J46">
        <f>COUNTIFS(CT!D:D,Calculos!B46,CT!B:B,"M")</f>
        <v>2</v>
      </c>
      <c r="K46">
        <f>COUNTIFS(CT!D:D,Calculos!B46,CT!B:B,"F")</f>
        <v>3</v>
      </c>
      <c r="L46">
        <f t="shared" si="0"/>
        <v>5</v>
      </c>
      <c r="M46" s="13">
        <f t="shared" si="1"/>
        <v>0.4</v>
      </c>
      <c r="N46" s="9">
        <f t="shared" si="2"/>
        <v>68926.399999999994</v>
      </c>
      <c r="O46" s="9">
        <f t="shared" si="3"/>
        <v>17948.672727272722</v>
      </c>
      <c r="P46" s="31">
        <f t="shared" si="4"/>
        <v>0.35208852350848402</v>
      </c>
      <c r="Q46" s="24">
        <f>N46-'Calculos (2)'!$K$7</f>
        <v>13987.646153846144</v>
      </c>
      <c r="R46" s="30">
        <f>Q46/'Calculos (2)'!$K$7</f>
        <v>0.25460435802777842</v>
      </c>
    </row>
    <row r="47" spans="1:18">
      <c r="E47" s="9"/>
      <c r="F47" s="9"/>
      <c r="G47" s="9"/>
      <c r="H47" s="9"/>
      <c r="I47" s="9"/>
      <c r="J47" s="8"/>
      <c r="M47" s="13"/>
    </row>
    <row r="48" spans="1:18" ht="19.95" customHeight="1">
      <c r="B48" t="s">
        <v>34</v>
      </c>
      <c r="E48" s="9">
        <f t="shared" ref="E48:G48" si="6">SUM(E3:E46)</f>
        <v>1522.98</v>
      </c>
      <c r="F48" s="9">
        <f t="shared" si="6"/>
        <v>10040370</v>
      </c>
      <c r="G48" s="9">
        <f t="shared" si="6"/>
        <v>10426384</v>
      </c>
      <c r="H48" s="9">
        <f>SUM(H3:H46)</f>
        <v>11215100</v>
      </c>
      <c r="I48" s="9">
        <f>SUM(I3:I46)</f>
        <v>476764.35498097335</v>
      </c>
      <c r="J48" s="14">
        <f>SUM(J3:J46)</f>
        <v>88</v>
      </c>
      <c r="K48" s="14">
        <f>SUM(K3:K46)</f>
        <v>132</v>
      </c>
      <c r="L48" s="14">
        <f>SUM(L3:L46)</f>
        <v>220</v>
      </c>
      <c r="M48" s="13"/>
    </row>
    <row r="49" spans="2:14" ht="19.95" customHeight="1">
      <c r="B49" s="16" t="s">
        <v>35</v>
      </c>
      <c r="E49" s="9"/>
      <c r="F49" s="36">
        <f t="shared" ref="F49:G49" si="7">(SUM(F3:F46)/44)</f>
        <v>228190.22727272726</v>
      </c>
      <c r="G49" s="36">
        <f t="shared" si="7"/>
        <v>236963.27272727274</v>
      </c>
      <c r="H49" s="36">
        <f>(SUM(H3:H46)/44)</f>
        <v>254888.63636363635</v>
      </c>
      <c r="I49" s="9">
        <f>SUM(I3:I46)/44</f>
        <v>10835.553522294849</v>
      </c>
      <c r="M49" s="13">
        <f>J48/L48</f>
        <v>0.4</v>
      </c>
      <c r="N49" s="9">
        <f>SUM(H3:H46)/L48</f>
        <v>50977.727272727272</v>
      </c>
    </row>
    <row r="50" spans="2:14" ht="19.95" customHeight="1">
      <c r="I50" s="9"/>
      <c r="M50" s="12"/>
    </row>
    <row r="51" spans="2:14" ht="19.95" customHeight="1">
      <c r="H51" s="9"/>
      <c r="I51" s="9"/>
    </row>
    <row r="52" spans="2:14" ht="19.95" customHeight="1">
      <c r="B52" s="17" t="s">
        <v>36</v>
      </c>
      <c r="E52" s="8"/>
      <c r="F52" s="9"/>
      <c r="G52" s="9"/>
      <c r="H52" s="9"/>
      <c r="I52" s="9"/>
    </row>
    <row r="53" spans="2:14" ht="40.049999999999997" customHeight="1">
      <c r="B53" s="18" t="s">
        <v>37</v>
      </c>
    </row>
    <row r="54" spans="2:14" ht="19.95" customHeight="1"/>
    <row r="55" spans="2:14" ht="19.95" customHeight="1">
      <c r="B55" s="19" t="s">
        <v>38</v>
      </c>
    </row>
    <row r="56" spans="2:14">
      <c r="F56" s="46"/>
      <c r="G56" s="46"/>
      <c r="H56" s="46"/>
      <c r="I56" s="47"/>
    </row>
    <row r="57" spans="2:14">
      <c r="F57" s="47" t="s">
        <v>848</v>
      </c>
      <c r="G57" s="48"/>
      <c r="H57" s="48"/>
      <c r="I57" s="48"/>
    </row>
    <row r="58" spans="2:14">
      <c r="F58" t="s">
        <v>847</v>
      </c>
      <c r="G58" t="s">
        <v>846</v>
      </c>
      <c r="H58" t="s">
        <v>845</v>
      </c>
    </row>
    <row r="59" spans="2:14">
      <c r="B59" t="str">
        <f>B3</f>
        <v>Bela Vista</v>
      </c>
      <c r="C59" t="str">
        <f>D3</f>
        <v>Centro</v>
      </c>
      <c r="F59" s="43">
        <f>(G3/F3)-1</f>
        <v>-8.1869132565526082E-2</v>
      </c>
      <c r="G59" s="41">
        <f>(H3/G3)-1</f>
        <v>0.11576682766022683</v>
      </c>
      <c r="H59" s="42">
        <f>(H3/F3)-1</f>
        <v>2.4419965334295357E-2</v>
      </c>
    </row>
    <row r="60" spans="2:14">
      <c r="B60" t="str">
        <f t="shared" ref="B60:B102" si="8">B4</f>
        <v>Sé</v>
      </c>
      <c r="C60" t="str">
        <f t="shared" ref="C60:C102" si="9">D4</f>
        <v>Centro</v>
      </c>
      <c r="F60" s="43">
        <f t="shared" ref="F60:G60" si="10">(G4/F4)-1</f>
        <v>-9.5192926220303287E-2</v>
      </c>
      <c r="G60" s="41">
        <f t="shared" si="10"/>
        <v>0.19439557526389351</v>
      </c>
      <c r="H60" s="42">
        <f t="shared" ref="H60:H102" si="11">(H4/F4)-1</f>
        <v>8.0697565389941106E-2</v>
      </c>
    </row>
    <row r="61" spans="2:14">
      <c r="B61" t="str">
        <f t="shared" si="8"/>
        <v>Aricanduva (Vila Formosa, Vila Carrão)</v>
      </c>
      <c r="C61" t="str">
        <f t="shared" si="9"/>
        <v>Z. Leste</v>
      </c>
      <c r="F61" s="43">
        <f t="shared" ref="F61:G61" si="12">(G5/F5)-1</f>
        <v>-2.5766199649737254E-2</v>
      </c>
      <c r="G61" s="41">
        <f t="shared" si="12"/>
        <v>2.5616250589848288E-3</v>
      </c>
      <c r="H61" s="42">
        <f t="shared" si="11"/>
        <v>-2.3270577933450109E-2</v>
      </c>
    </row>
    <row r="62" spans="2:14">
      <c r="B62" t="str">
        <f t="shared" si="8"/>
        <v>Cangaíba</v>
      </c>
      <c r="C62" t="str">
        <f t="shared" si="9"/>
        <v>Z. Leste</v>
      </c>
      <c r="F62" s="43">
        <f t="shared" ref="F62:G62" si="13">(G6/F6)-1</f>
        <v>7.8903510840683699E-2</v>
      </c>
      <c r="G62" s="41">
        <f t="shared" si="13"/>
        <v>-4.5175345919281629E-3</v>
      </c>
      <c r="H62" s="42">
        <f t="shared" si="11"/>
        <v>7.4029526909108023E-2</v>
      </c>
    </row>
    <row r="63" spans="2:14">
      <c r="B63" t="str">
        <f t="shared" si="8"/>
        <v>Cidade Tiradentes</v>
      </c>
      <c r="C63" t="str">
        <f t="shared" si="9"/>
        <v>Z. Leste</v>
      </c>
      <c r="F63" s="43">
        <f t="shared" ref="F63:G63" si="14">(G7/F7)-1</f>
        <v>0.34792938130397055</v>
      </c>
      <c r="G63" s="41">
        <f t="shared" si="14"/>
        <v>6.1055408970975833E-3</v>
      </c>
      <c r="H63" s="42">
        <f t="shared" si="11"/>
        <v>0.35615921926792149</v>
      </c>
    </row>
    <row r="64" spans="2:14">
      <c r="B64" t="str">
        <f t="shared" si="8"/>
        <v>Ermelino Matarazzo (Ponte Rasa)</v>
      </c>
      <c r="C64" t="str">
        <f t="shared" si="9"/>
        <v>Z. Leste</v>
      </c>
      <c r="F64" s="43">
        <f t="shared" ref="F64:G64" si="15">(G8/F8)-1</f>
        <v>1.3026175939886864E-2</v>
      </c>
      <c r="G64" s="41">
        <f t="shared" si="15"/>
        <v>1.5127854772600813E-4</v>
      </c>
      <c r="H64" s="42">
        <f t="shared" si="11"/>
        <v>1.3179425068591266E-2</v>
      </c>
    </row>
    <row r="65" spans="2:8">
      <c r="B65" t="str">
        <f t="shared" si="8"/>
        <v>Guaianases</v>
      </c>
      <c r="C65" t="str">
        <f t="shared" si="9"/>
        <v>Z. Leste</v>
      </c>
      <c r="F65" s="49">
        <f t="shared" ref="F65:G65" si="16">(G9/F9)-1</f>
        <v>8.5454244580506433E-2</v>
      </c>
      <c r="G65" s="44">
        <f t="shared" si="16"/>
        <v>0.67202284761817643</v>
      </c>
      <c r="H65" s="45">
        <f t="shared" si="11"/>
        <v>0.81490429698273492</v>
      </c>
    </row>
    <row r="66" spans="2:8">
      <c r="B66" t="str">
        <f t="shared" si="8"/>
        <v>Itaim Paulista (Vila Curuçá)</v>
      </c>
      <c r="C66" t="str">
        <f t="shared" si="9"/>
        <v>Z. Leste</v>
      </c>
      <c r="F66" s="43">
        <f t="shared" ref="F66:G66" si="17">(G10/F10)-1</f>
        <v>0.1007202195656578</v>
      </c>
      <c r="G66" s="41">
        <f t="shared" si="17"/>
        <v>4.0678637370238357E-2</v>
      </c>
      <c r="H66" s="42">
        <f t="shared" si="11"/>
        <v>0.14549601822345837</v>
      </c>
    </row>
    <row r="67" spans="2:8">
      <c r="B67" t="str">
        <f t="shared" si="8"/>
        <v>Itaquera (Cidade Líder)</v>
      </c>
      <c r="C67" t="str">
        <f t="shared" si="9"/>
        <v>Z. Leste</v>
      </c>
      <c r="F67" s="43">
        <f t="shared" ref="F67:G67" si="18">(G11/F11)-1</f>
        <v>6.8088065357018168E-2</v>
      </c>
      <c r="G67" s="41">
        <f t="shared" si="18"/>
        <v>4.249316731507724E-2</v>
      </c>
      <c r="H67" s="42">
        <f t="shared" si="11"/>
        <v>0.11347451022547106</v>
      </c>
    </row>
    <row r="68" spans="2:8">
      <c r="B68" t="str">
        <f t="shared" si="8"/>
        <v>Jardim Helena</v>
      </c>
      <c r="C68" t="str">
        <f t="shared" si="9"/>
        <v>Z. Leste</v>
      </c>
      <c r="F68" s="43">
        <f t="shared" ref="F68:G68" si="19">(G12/F12)-1</f>
        <v>7.1159258259763325E-2</v>
      </c>
      <c r="G68" s="44">
        <f t="shared" si="19"/>
        <v>-0.33718435979384409</v>
      </c>
      <c r="H68" s="45">
        <f t="shared" si="11"/>
        <v>-0.29001889047380391</v>
      </c>
    </row>
    <row r="69" spans="2:8">
      <c r="B69" t="str">
        <f t="shared" si="8"/>
        <v>José Bonifácio</v>
      </c>
      <c r="C69" t="str">
        <f t="shared" si="9"/>
        <v>Z. Leste</v>
      </c>
      <c r="F69" s="43">
        <f t="shared" ref="F69:G69" si="20">(G13/F13)-1</f>
        <v>3.2647935959817964E-2</v>
      </c>
      <c r="G69" s="41">
        <f t="shared" si="20"/>
        <v>0.12467407953044063</v>
      </c>
      <c r="H69" s="42">
        <f t="shared" si="11"/>
        <v>0.16139236685461777</v>
      </c>
    </row>
    <row r="70" spans="2:8">
      <c r="B70" t="str">
        <f t="shared" si="8"/>
        <v>Lajeado</v>
      </c>
      <c r="C70" t="str">
        <f t="shared" si="9"/>
        <v>Z. Leste</v>
      </c>
      <c r="F70" s="43">
        <f t="shared" ref="F70:G70" si="21">(G14/F14)-1</f>
        <v>0.1565482054373557</v>
      </c>
      <c r="G70" s="44">
        <f t="shared" si="21"/>
        <v>-0.33893564545246513</v>
      </c>
      <c r="H70" s="45">
        <f t="shared" si="11"/>
        <v>-0.23544720706944466</v>
      </c>
    </row>
    <row r="71" spans="2:8">
      <c r="B71" t="str">
        <f t="shared" si="8"/>
        <v>Mooca (Belém, Tatuapé, Água Rasa, Brás, Pari)</v>
      </c>
      <c r="C71" t="str">
        <f t="shared" si="9"/>
        <v>Z. Leste</v>
      </c>
      <c r="F71" s="43">
        <f t="shared" ref="F71:G71" si="22">(G15/F15)-1</f>
        <v>-5.9751924852303628E-2</v>
      </c>
      <c r="G71" s="41">
        <f t="shared" si="22"/>
        <v>0.11466123993830113</v>
      </c>
      <c r="H71" s="42">
        <f t="shared" si="11"/>
        <v>4.8058085293732233E-2</v>
      </c>
    </row>
    <row r="72" spans="2:8">
      <c r="B72" t="str">
        <f t="shared" si="8"/>
        <v>Penha (Vila Matilde, Artur Alvim)</v>
      </c>
      <c r="C72" t="str">
        <f t="shared" si="9"/>
        <v>Z. Leste</v>
      </c>
      <c r="F72" s="43">
        <f t="shared" ref="F72:G72" si="23">(G16/F16)-1</f>
        <v>-2.9699765083366803E-2</v>
      </c>
      <c r="G72" s="41">
        <f t="shared" si="23"/>
        <v>-1.939809798253922E-3</v>
      </c>
      <c r="H72" s="42">
        <f t="shared" si="11"/>
        <v>-3.1581962986306111E-2</v>
      </c>
    </row>
    <row r="73" spans="2:8">
      <c r="B73" t="str">
        <f t="shared" si="8"/>
        <v>São Mateus</v>
      </c>
      <c r="C73" t="str">
        <f t="shared" si="9"/>
        <v>Z. Leste</v>
      </c>
      <c r="F73" s="43">
        <f t="shared" ref="F73:G73" si="24">(G17/F17)-1</f>
        <v>9.5902484522541354E-2</v>
      </c>
      <c r="G73" s="41">
        <f t="shared" si="24"/>
        <v>6.0560158037338718E-2</v>
      </c>
      <c r="H73" s="42">
        <f t="shared" si="11"/>
        <v>0.16227051217873845</v>
      </c>
    </row>
    <row r="74" spans="2:8">
      <c r="B74" t="str">
        <f t="shared" si="8"/>
        <v>São Miguel Paulista (Vila Jacuí)</v>
      </c>
      <c r="C74" t="str">
        <f t="shared" si="9"/>
        <v>Z. Leste</v>
      </c>
      <c r="F74" s="43">
        <f t="shared" ref="F74:G74" si="25">(G18/F18)-1</f>
        <v>7.4872491431963839E-2</v>
      </c>
      <c r="G74" s="41">
        <f t="shared" si="25"/>
        <v>0.16080507144799894</v>
      </c>
      <c r="H74" s="42">
        <f t="shared" si="11"/>
        <v>0.24771743921416944</v>
      </c>
    </row>
    <row r="75" spans="2:8">
      <c r="B75" t="str">
        <f t="shared" si="8"/>
        <v>São Rafael</v>
      </c>
      <c r="C75" t="str">
        <f t="shared" si="9"/>
        <v>Z. Leste</v>
      </c>
      <c r="F75" s="49">
        <f t="shared" ref="F75:G75" si="26">(G19/F19)-1</f>
        <v>0.15412587671410338</v>
      </c>
      <c r="G75" s="44">
        <f t="shared" si="26"/>
        <v>0.24379665039164289</v>
      </c>
      <c r="H75" s="45">
        <f t="shared" si="11"/>
        <v>0.43549789958731977</v>
      </c>
    </row>
    <row r="76" spans="2:8">
      <c r="B76" t="str">
        <f t="shared" si="8"/>
        <v>Sapopemba</v>
      </c>
      <c r="C76" t="str">
        <f t="shared" si="9"/>
        <v>Z. Leste</v>
      </c>
      <c r="F76" s="43">
        <f t="shared" ref="F76:G76" si="27">(G20/F20)-1</f>
        <v>3.8654868038754397E-2</v>
      </c>
      <c r="G76" s="41">
        <f t="shared" si="27"/>
        <v>8.7571883398214201E-3</v>
      </c>
      <c r="H76" s="42">
        <f t="shared" si="11"/>
        <v>4.7750564338242096E-2</v>
      </c>
    </row>
    <row r="77" spans="2:8">
      <c r="B77" t="str">
        <f t="shared" si="8"/>
        <v>Vila Prudente (Parque São Lucas)</v>
      </c>
      <c r="C77" t="str">
        <f t="shared" si="9"/>
        <v>Z. Leste</v>
      </c>
      <c r="F77" s="43">
        <f t="shared" ref="F77:G77" si="28">(G21/F21)-1</f>
        <v>-4.441922895967676E-2</v>
      </c>
      <c r="G77" s="41">
        <f t="shared" si="28"/>
        <v>2.0244439295644012E-2</v>
      </c>
      <c r="H77" s="42">
        <f t="shared" si="11"/>
        <v>-2.5074032048266082E-2</v>
      </c>
    </row>
    <row r="78" spans="2:8">
      <c r="B78" t="str">
        <f t="shared" si="8"/>
        <v>Brasilândia</v>
      </c>
      <c r="C78" t="str">
        <f t="shared" si="9"/>
        <v>Z. Norte</v>
      </c>
      <c r="F78" s="43">
        <f t="shared" ref="F78:G78" si="29">(G22/F22)-1</f>
        <v>9.1721863089289979E-2</v>
      </c>
      <c r="G78" s="41">
        <f t="shared" si="29"/>
        <v>7.2950839590775418E-2</v>
      </c>
      <c r="H78" s="42">
        <f t="shared" si="11"/>
        <v>0.17136388960125926</v>
      </c>
    </row>
    <row r="79" spans="2:8">
      <c r="B79" t="str">
        <f t="shared" si="8"/>
        <v>Casa Verde (Cachoeirinha, Limão)</v>
      </c>
      <c r="C79" t="str">
        <f t="shared" si="9"/>
        <v>Z. Norte</v>
      </c>
      <c r="F79" s="43">
        <f t="shared" ref="F79:G79" si="30">(G23/F23)-1</f>
        <v>9.7112190135439924E-4</v>
      </c>
      <c r="G79" s="41">
        <f t="shared" si="30"/>
        <v>-1.2663398692810413E-2</v>
      </c>
      <c r="H79" s="42">
        <f t="shared" si="11"/>
        <v>-1.170457449527218E-2</v>
      </c>
    </row>
    <row r="80" spans="2:8">
      <c r="B80" t="str">
        <f t="shared" si="8"/>
        <v>Freguesia do Ó</v>
      </c>
      <c r="C80" t="str">
        <f t="shared" si="9"/>
        <v>Z. Norte</v>
      </c>
      <c r="F80" s="43">
        <f t="shared" ref="F80:G80" si="31">(G24/F24)-1</f>
        <v>-2.4905528435604674E-2</v>
      </c>
      <c r="G80" s="41">
        <f t="shared" si="31"/>
        <v>-1.855631714683692E-2</v>
      </c>
      <c r="H80" s="42">
        <f t="shared" si="11"/>
        <v>-4.2999690698080961E-2</v>
      </c>
    </row>
    <row r="81" spans="2:8">
      <c r="B81" t="str">
        <f t="shared" si="8"/>
        <v>Jaçanã (Tremembé)</v>
      </c>
      <c r="C81" t="str">
        <f t="shared" si="9"/>
        <v>Z. Norte</v>
      </c>
      <c r="F81" s="49">
        <f t="shared" ref="F81:G81" si="32">(G25/F25)-1</f>
        <v>8.4985353949756925E-2</v>
      </c>
      <c r="G81" s="44">
        <f t="shared" si="32"/>
        <v>0.14364809742679463</v>
      </c>
      <c r="H81" s="45">
        <f t="shared" si="11"/>
        <v>0.24084143578057704</v>
      </c>
    </row>
    <row r="82" spans="2:8">
      <c r="B82" t="str">
        <f t="shared" si="8"/>
        <v>Santana (Tucuruvi, Mandaqui)</v>
      </c>
      <c r="C82" t="str">
        <f t="shared" si="9"/>
        <v>Z. Norte</v>
      </c>
      <c r="F82" s="43">
        <f t="shared" ref="F82:G82" si="33">(G26/F26)-1</f>
        <v>-3.5615405459536564E-2</v>
      </c>
      <c r="G82" s="41">
        <f t="shared" si="33"/>
        <v>-7.9682613369820299E-3</v>
      </c>
      <c r="H82" s="42">
        <f t="shared" si="11"/>
        <v>-4.3299873938194344E-2</v>
      </c>
    </row>
    <row r="83" spans="2:8">
      <c r="B83" t="str">
        <f t="shared" si="8"/>
        <v>Vila Maria (Vila Medeiros)</v>
      </c>
      <c r="C83" t="str">
        <f t="shared" si="9"/>
        <v>Z. Norte</v>
      </c>
      <c r="F83" s="43">
        <f t="shared" ref="F83:G83" si="34">(G27/F27)-1</f>
        <v>-4.9961656680777788E-2</v>
      </c>
      <c r="G83" s="41">
        <f t="shared" si="34"/>
        <v>-2.3119907861621769E-2</v>
      </c>
      <c r="H83" s="42">
        <f t="shared" si="11"/>
        <v>-7.1926455643326115E-2</v>
      </c>
    </row>
    <row r="84" spans="2:8">
      <c r="B84" t="str">
        <f t="shared" si="8"/>
        <v>Butantã (Raposo Tavares, Vila Sônia, Mor</v>
      </c>
      <c r="C84" t="str">
        <f t="shared" si="9"/>
        <v>Z. Oeste</v>
      </c>
      <c r="F84" s="43">
        <f t="shared" ref="F84:G84" si="35">(G28/F28)-1</f>
        <v>-1.7192202750977437E-2</v>
      </c>
      <c r="G84" s="41">
        <f t="shared" si="35"/>
        <v>0.19974355892134477</v>
      </c>
      <c r="H84" s="42">
        <f t="shared" si="11"/>
        <v>0.17911732440718975</v>
      </c>
    </row>
    <row r="85" spans="2:8">
      <c r="B85" t="str">
        <f t="shared" si="8"/>
        <v>Lapa (Vila Leopoldina, Barra Funda, Perd</v>
      </c>
      <c r="C85" t="str">
        <f t="shared" si="9"/>
        <v>Z. Oeste</v>
      </c>
      <c r="F85" s="43">
        <f t="shared" ref="F85:G85" si="36">(G29/F29)-1</f>
        <v>-4.0572843073719556E-2</v>
      </c>
      <c r="G85" s="41">
        <f t="shared" si="36"/>
        <v>0.12771847455374941</v>
      </c>
      <c r="H85" s="42">
        <f t="shared" si="11"/>
        <v>8.1963729854345635E-2</v>
      </c>
    </row>
    <row r="86" spans="2:8">
      <c r="B86" t="str">
        <f t="shared" si="8"/>
        <v>Perus (Anhanguera)</v>
      </c>
      <c r="C86" t="str">
        <f t="shared" si="9"/>
        <v>Z. Oeste</v>
      </c>
      <c r="F86" s="49">
        <f t="shared" ref="F86:G86" si="37">(G30/F30)-1</f>
        <v>0.32657803652018647</v>
      </c>
      <c r="G86" s="44">
        <f t="shared" si="37"/>
        <v>0.34648043147559116</v>
      </c>
      <c r="H86" s="45">
        <f t="shared" si="11"/>
        <v>0.78621136699974326</v>
      </c>
    </row>
    <row r="87" spans="2:8">
      <c r="B87" t="str">
        <f t="shared" si="8"/>
        <v>Pinheiros (Alto de Pinheiros, Itaim Bibi, Jardim Paulista)</v>
      </c>
      <c r="C87" t="str">
        <f t="shared" si="9"/>
        <v>Z. Oeste</v>
      </c>
      <c r="F87" s="43">
        <f t="shared" ref="F87:G87" si="38">(G31/F31)-1</f>
        <v>-9.4091156300157852E-2</v>
      </c>
      <c r="G87" s="41">
        <f t="shared" si="38"/>
        <v>6.0649766633110724E-2</v>
      </c>
      <c r="H87" s="42">
        <f t="shared" si="11"/>
        <v>-3.9147996338891322E-2</v>
      </c>
    </row>
    <row r="88" spans="2:8">
      <c r="B88" t="str">
        <f t="shared" si="8"/>
        <v>Pirituba (Jaraguá, São Domingos)</v>
      </c>
      <c r="C88" t="str">
        <f t="shared" si="9"/>
        <v>Z. Oeste</v>
      </c>
      <c r="F88" s="43">
        <f t="shared" ref="F88:G88" si="39">(G32/F32)-1</f>
        <v>9.9276619146325906E-2</v>
      </c>
      <c r="G88" s="41">
        <f t="shared" si="39"/>
        <v>0.12264390551762894</v>
      </c>
      <c r="H88" s="42">
        <f t="shared" si="11"/>
        <v>0.2340961969626465</v>
      </c>
    </row>
    <row r="89" spans="2:8">
      <c r="B89" t="str">
        <f t="shared" si="8"/>
        <v>Rio Pequeno</v>
      </c>
      <c r="C89" t="str">
        <f t="shared" si="9"/>
        <v>Z. Oeste</v>
      </c>
      <c r="F89" s="43">
        <f t="shared" ref="F89:G89" si="40">(G33/F33)-1</f>
        <v>3.7610178075394352E-2</v>
      </c>
      <c r="G89" s="41">
        <f t="shared" si="40"/>
        <v>7.7857921126454954E-2</v>
      </c>
      <c r="H89" s="42">
        <f t="shared" si="11"/>
        <v>0.11839634947999533</v>
      </c>
    </row>
    <row r="90" spans="2:8">
      <c r="B90" t="str">
        <f t="shared" si="8"/>
        <v>Campo Limpo (Capão Redondo)</v>
      </c>
      <c r="C90" t="str">
        <f t="shared" si="9"/>
        <v>Z. Sul</v>
      </c>
      <c r="F90" s="49">
        <f t="shared" ref="F90:G90" si="41">(G34/F34)-1</f>
        <v>0.11376686748449738</v>
      </c>
      <c r="G90" s="44">
        <f t="shared" si="41"/>
        <v>0.20246194677995977</v>
      </c>
      <c r="H90" s="45">
        <f t="shared" si="11"/>
        <v>0.33926227573442636</v>
      </c>
    </row>
    <row r="91" spans="2:8">
      <c r="B91" t="str">
        <f t="shared" si="8"/>
        <v>Capela do Socorro (Cidade Dutra)</v>
      </c>
      <c r="C91" t="str">
        <f t="shared" si="9"/>
        <v>Z. Sul</v>
      </c>
      <c r="F91" s="43">
        <f t="shared" ref="F91:G91" si="42">(G35/F35)-1</f>
        <v>3.6092444156568426E-2</v>
      </c>
      <c r="G91" s="41">
        <f t="shared" si="42"/>
        <v>1.6501549869324839E-2</v>
      </c>
      <c r="H91" s="42">
        <f t="shared" si="11"/>
        <v>5.3189575293048685E-2</v>
      </c>
    </row>
    <row r="92" spans="2:8">
      <c r="B92" t="str">
        <f t="shared" si="8"/>
        <v>Cidade Ademar</v>
      </c>
      <c r="C92" t="str">
        <f t="shared" si="9"/>
        <v>Z. Sul</v>
      </c>
      <c r="F92" s="43">
        <f t="shared" ref="F92:G92" si="43">(G36/F36)-1</f>
        <v>2.1337956627234256E-2</v>
      </c>
      <c r="G92" s="41">
        <f t="shared" si="43"/>
        <v>9.6112981253365204E-2</v>
      </c>
      <c r="H92" s="42">
        <f t="shared" si="11"/>
        <v>0.1195017925058981</v>
      </c>
    </row>
    <row r="93" spans="2:8">
      <c r="B93" t="str">
        <f t="shared" si="8"/>
        <v>Grajaú I</v>
      </c>
      <c r="C93" t="str">
        <f t="shared" si="9"/>
        <v>Z. Sul</v>
      </c>
      <c r="F93" s="43">
        <f t="shared" ref="F93:G93" si="44">(G37/F37)-1</f>
        <v>0.26714347902458391</v>
      </c>
      <c r="G93" s="41">
        <f t="shared" si="44"/>
        <v>8.7241627666595267E-2</v>
      </c>
      <c r="H93" s="42">
        <f t="shared" si="11"/>
        <v>0.37769113862180093</v>
      </c>
    </row>
    <row r="94" spans="2:8">
      <c r="B94" t="str">
        <f t="shared" si="8"/>
        <v>Grajaú II</v>
      </c>
      <c r="C94" t="str">
        <f t="shared" si="9"/>
        <v>Z. Sul</v>
      </c>
      <c r="F94" s="43" t="e">
        <f t="shared" ref="F94:G94" si="45">(G38/F38)-1</f>
        <v>#DIV/0!</v>
      </c>
      <c r="G94" s="41" t="e">
        <f t="shared" si="45"/>
        <v>#DIV/0!</v>
      </c>
      <c r="H94" s="42" t="e">
        <f t="shared" si="11"/>
        <v>#DIV/0!</v>
      </c>
    </row>
    <row r="95" spans="2:8">
      <c r="B95" t="str">
        <f t="shared" si="8"/>
        <v>Ipiranga (Cursino, Sacomã)</v>
      </c>
      <c r="C95" t="str">
        <f t="shared" si="9"/>
        <v>Z. Sul</v>
      </c>
      <c r="F95" s="43">
        <f t="shared" ref="F95:G95" si="46">(G39/F39)-1</f>
        <v>4.577676571704048E-3</v>
      </c>
      <c r="G95" s="41">
        <f t="shared" si="46"/>
        <v>4.5558850731630018E-2</v>
      </c>
      <c r="H95" s="42">
        <f t="shared" si="11"/>
        <v>5.034508098696211E-2</v>
      </c>
    </row>
    <row r="96" spans="2:8">
      <c r="B96" t="str">
        <f t="shared" si="8"/>
        <v>Jabaquara</v>
      </c>
      <c r="C96" t="str">
        <f t="shared" si="9"/>
        <v>Z. Sul</v>
      </c>
      <c r="F96" s="43">
        <f t="shared" ref="F96:G96" si="47">(G40/F40)-1</f>
        <v>-2.7801838553745961E-3</v>
      </c>
      <c r="G96" s="41">
        <f t="shared" si="47"/>
        <v>4.5031918818326577E-2</v>
      </c>
      <c r="H96" s="42">
        <f t="shared" si="11"/>
        <v>4.2126537949276788E-2</v>
      </c>
    </row>
    <row r="97" spans="2:8">
      <c r="B97" t="str">
        <f t="shared" si="8"/>
        <v>Jardim São Luiz</v>
      </c>
      <c r="C97" t="str">
        <f t="shared" si="9"/>
        <v>Z. Sul</v>
      </c>
      <c r="F97" s="49">
        <f t="shared" ref="F97:G97" si="48">(G41/F41)-1</f>
        <v>6.9467142466967946E-2</v>
      </c>
      <c r="G97" s="44">
        <f t="shared" si="48"/>
        <v>0.12146547321002443</v>
      </c>
      <c r="H97" s="45">
        <f t="shared" si="11"/>
        <v>0.19937047500929062</v>
      </c>
    </row>
    <row r="98" spans="2:8">
      <c r="B98" t="str">
        <f t="shared" si="8"/>
        <v>M’Boi Mirim (Jardim Ângela)</v>
      </c>
      <c r="C98" t="str">
        <f t="shared" si="9"/>
        <v>Z. Sul</v>
      </c>
      <c r="F98" s="49">
        <f t="shared" ref="F98:G98" si="49">(G42/F42)-1</f>
        <v>0.14901446082452474</v>
      </c>
      <c r="G98" s="44">
        <f t="shared" si="49"/>
        <v>0.20523814380418148</v>
      </c>
      <c r="H98" s="45">
        <f t="shared" si="11"/>
        <v>0.38483605596831283</v>
      </c>
    </row>
    <row r="99" spans="2:8">
      <c r="B99" t="str">
        <f t="shared" si="8"/>
        <v>Parelheiros (Marsilac)</v>
      </c>
      <c r="C99" t="str">
        <f t="shared" si="9"/>
        <v>Z. Sul</v>
      </c>
      <c r="F99" s="43">
        <f t="shared" ref="F99:G99" si="50">(G43/F43)-1</f>
        <v>0.29531992601784007</v>
      </c>
      <c r="G99" s="41">
        <f t="shared" si="50"/>
        <v>0.26015327055506354</v>
      </c>
      <c r="H99" s="42">
        <f t="shared" si="11"/>
        <v>0.6323016411865241</v>
      </c>
    </row>
    <row r="100" spans="2:8">
      <c r="B100" t="str">
        <f t="shared" si="8"/>
        <v>Pedreira</v>
      </c>
      <c r="C100" t="str">
        <f t="shared" si="9"/>
        <v>Z. Sul</v>
      </c>
      <c r="F100" s="43">
        <f t="shared" ref="F100:G100" si="51">(G44/F44)-1</f>
        <v>0.1862920025783068</v>
      </c>
      <c r="G100" s="41">
        <f t="shared" si="51"/>
        <v>0.13645276362519598</v>
      </c>
      <c r="H100" s="42">
        <f t="shared" si="11"/>
        <v>0.34816482479658473</v>
      </c>
    </row>
    <row r="101" spans="2:8">
      <c r="B101" t="str">
        <f t="shared" si="8"/>
        <v>Santo Amaro (Campo Grande, Vila Andrade,</v>
      </c>
      <c r="C101" t="str">
        <f t="shared" si="9"/>
        <v>Z. Sul</v>
      </c>
      <c r="F101" s="43">
        <f t="shared" ref="F101:G101" si="52">(G45/F45)-1</f>
        <v>-3.2198545158492742E-2</v>
      </c>
      <c r="G101" s="41">
        <f t="shared" si="52"/>
        <v>8.8228705189574264E-2</v>
      </c>
      <c r="H101" s="42">
        <f t="shared" si="11"/>
        <v>5.318932408275967E-2</v>
      </c>
    </row>
    <row r="102" spans="2:8">
      <c r="B102" t="str">
        <f t="shared" si="8"/>
        <v>Vila Mariana (Saúde, Moema)</v>
      </c>
      <c r="C102" t="str">
        <f t="shared" si="9"/>
        <v>Z. Sul</v>
      </c>
      <c r="F102" s="43">
        <f t="shared" ref="F102:G102" si="53">(G46/F46)-1</f>
        <v>-3.3844208708523449E-2</v>
      </c>
      <c r="G102" s="41">
        <f t="shared" si="53"/>
        <v>9.9988828777070271E-2</v>
      </c>
      <c r="H102" s="42">
        <f t="shared" si="11"/>
        <v>6.2760577278894836E-2</v>
      </c>
    </row>
    <row r="103" spans="2:8">
      <c r="F103" s="43"/>
      <c r="G103" s="41"/>
      <c r="H103" s="42"/>
    </row>
    <row r="104" spans="2:8">
      <c r="F104" s="43">
        <f t="shared" ref="F104:G104" si="54">(G48/F48)-1</f>
        <v>3.8446192719989503E-2</v>
      </c>
      <c r="G104" s="41">
        <f t="shared" si="54"/>
        <v>7.5646168412749848E-2</v>
      </c>
      <c r="H104" s="42">
        <f t="shared" ref="H104" si="55">(H48/F48)-1</f>
        <v>0.11700066830206457</v>
      </c>
    </row>
    <row r="105" spans="2:8">
      <c r="F105" s="43"/>
      <c r="G105" s="41"/>
      <c r="H105" s="42"/>
    </row>
  </sheetData>
  <phoneticPr fontId="5" type="noConversion"/>
  <pageMargins left="0.1631496062992126" right="0.16" top="0.21314960629921259" bottom="0.21629921259842519" header="0" footer="0"/>
  <pageSetup paperSize="9" scale="10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57"/>
  <sheetViews>
    <sheetView workbookViewId="0">
      <selection activeCell="B11" sqref="B11"/>
    </sheetView>
  </sheetViews>
  <sheetFormatPr defaultColWidth="10.90625" defaultRowHeight="12.6"/>
  <cols>
    <col min="1" max="1" width="3.1796875" customWidth="1"/>
    <col min="2" max="2" width="12.453125" customWidth="1"/>
    <col min="3" max="3" width="8.81640625" customWidth="1"/>
    <col min="4" max="4" width="7.26953125" customWidth="1"/>
    <col min="5" max="5" width="9.453125" customWidth="1"/>
    <col min="6" max="6" width="8.7265625" customWidth="1"/>
    <col min="7" max="7" width="8.26953125" customWidth="1"/>
    <col min="8" max="8" width="8.54296875" customWidth="1"/>
    <col min="9" max="9" width="9.453125" customWidth="1"/>
    <col min="10" max="10" width="10.1796875" customWidth="1"/>
    <col min="11" max="11" width="7.81640625" customWidth="1"/>
    <col min="12" max="12" width="9.7265625" customWidth="1"/>
    <col min="13" max="13" width="7.26953125" customWidth="1"/>
    <col min="14" max="14" width="9.1796875" customWidth="1"/>
    <col min="15" max="16" width="8.54296875" customWidth="1"/>
  </cols>
  <sheetData>
    <row r="1" spans="2:17">
      <c r="G1" s="15"/>
      <c r="H1" s="15"/>
      <c r="I1" s="15"/>
    </row>
    <row r="2" spans="2:17" ht="50.4">
      <c r="B2" s="11" t="s">
        <v>238</v>
      </c>
      <c r="C2" s="11" t="s">
        <v>91</v>
      </c>
      <c r="D2" s="11" t="s">
        <v>0</v>
      </c>
      <c r="E2" s="11" t="s">
        <v>89</v>
      </c>
      <c r="F2" s="11" t="s">
        <v>90</v>
      </c>
      <c r="G2" s="11" t="s">
        <v>1</v>
      </c>
      <c r="H2" s="11" t="s">
        <v>6</v>
      </c>
      <c r="I2" s="11" t="s">
        <v>7</v>
      </c>
      <c r="J2" s="11" t="s">
        <v>8</v>
      </c>
      <c r="K2" s="11" t="s">
        <v>44</v>
      </c>
      <c r="L2" s="11"/>
      <c r="M2" s="11"/>
      <c r="N2" s="11"/>
      <c r="O2" s="11"/>
      <c r="P2" s="11"/>
      <c r="Q2" s="11"/>
    </row>
    <row r="3" spans="2:17">
      <c r="B3" t="s">
        <v>88</v>
      </c>
      <c r="C3" s="26">
        <f>SUM(Calculos!E3:E4)</f>
        <v>26.559999999999995</v>
      </c>
      <c r="D3" s="29">
        <f>C3/$C$8</f>
        <v>1.7439493624341749E-2</v>
      </c>
      <c r="E3" s="28">
        <f>SUM(Calculos!H3:H4)</f>
        <v>431106</v>
      </c>
      <c r="F3" s="29">
        <f>E3/$E$8</f>
        <v>3.8439782079517794E-2</v>
      </c>
      <c r="G3" s="24">
        <f>E3/C3</f>
        <v>16231.400602409642</v>
      </c>
      <c r="H3">
        <v>2</v>
      </c>
      <c r="I3" s="29">
        <f>H3/$H$8</f>
        <v>4.5454545454545456E-2</v>
      </c>
      <c r="J3" s="27">
        <f>5*H3</f>
        <v>10</v>
      </c>
      <c r="K3" s="24">
        <f>E3/J3</f>
        <v>43110.6</v>
      </c>
      <c r="L3" s="24"/>
      <c r="N3" s="13"/>
      <c r="O3" s="24"/>
      <c r="P3" s="24"/>
      <c r="Q3" s="13"/>
    </row>
    <row r="4" spans="2:17">
      <c r="B4" t="s">
        <v>2</v>
      </c>
      <c r="C4" s="26">
        <f>SUM(Calculos!E5:E21)</f>
        <v>329.51000000000005</v>
      </c>
      <c r="D4" s="29">
        <f t="shared" ref="D4:D8" si="0">C4/$C$8</f>
        <v>0.21635871777698987</v>
      </c>
      <c r="E4" s="28">
        <f>SUM(Calculos!H5:H21)</f>
        <v>3974835</v>
      </c>
      <c r="F4" s="29">
        <f t="shared" ref="F4:F8" si="1">E4/$E$8</f>
        <v>0.35441815052919723</v>
      </c>
      <c r="G4" s="24">
        <f t="shared" ref="G4:G8" si="2">E4/C4</f>
        <v>12062.866073867255</v>
      </c>
      <c r="H4">
        <v>17</v>
      </c>
      <c r="I4" s="29">
        <f t="shared" ref="I4:I8" si="3">H4/$H$8</f>
        <v>0.38636363636363635</v>
      </c>
      <c r="J4" s="27">
        <f t="shared" ref="J4:J8" si="4">5*H4</f>
        <v>85</v>
      </c>
      <c r="K4" s="24">
        <f t="shared" ref="K4:K7" si="5">E4/J4</f>
        <v>46762.76470588235</v>
      </c>
      <c r="N4" s="13"/>
      <c r="O4" s="24"/>
      <c r="P4" s="24"/>
      <c r="Q4" s="13"/>
    </row>
    <row r="5" spans="2:17">
      <c r="B5" t="s">
        <v>3</v>
      </c>
      <c r="C5" s="26">
        <f>SUM(Calculos!E22:E27)</f>
        <v>186.81</v>
      </c>
      <c r="D5" s="29">
        <f t="shared" si="0"/>
        <v>0.12266083599259346</v>
      </c>
      <c r="E5" s="28">
        <f>SUM(Calculos!H22:H27)</f>
        <v>1631016</v>
      </c>
      <c r="F5" s="29">
        <f t="shared" si="1"/>
        <v>0.14543035728615883</v>
      </c>
      <c r="G5" s="24">
        <f t="shared" si="2"/>
        <v>8730.8816444515815</v>
      </c>
      <c r="H5">
        <v>6</v>
      </c>
      <c r="I5" s="29">
        <f t="shared" si="3"/>
        <v>0.13636363636363635</v>
      </c>
      <c r="J5" s="27">
        <f t="shared" si="4"/>
        <v>30</v>
      </c>
      <c r="K5" s="24">
        <f t="shared" si="5"/>
        <v>54367.199999999997</v>
      </c>
      <c r="N5" s="13"/>
      <c r="O5" s="24"/>
      <c r="P5" s="24"/>
      <c r="Q5" s="13"/>
    </row>
    <row r="6" spans="2:17">
      <c r="B6" t="s">
        <v>4</v>
      </c>
      <c r="C6" s="26">
        <f>SUM(Calculos!E28:E33)</f>
        <v>240.88</v>
      </c>
      <c r="D6" s="29">
        <f t="shared" si="0"/>
        <v>0.15816360030991872</v>
      </c>
      <c r="E6" s="28">
        <f>SUM(Calculos!H28:H33)</f>
        <v>1607124</v>
      </c>
      <c r="F6" s="29">
        <f t="shared" si="1"/>
        <v>0.14330001515813501</v>
      </c>
      <c r="G6" s="24">
        <f t="shared" si="2"/>
        <v>6671.886416472933</v>
      </c>
      <c r="H6">
        <v>6</v>
      </c>
      <c r="I6" s="29">
        <f t="shared" si="3"/>
        <v>0.13636363636363635</v>
      </c>
      <c r="J6" s="27">
        <f t="shared" si="4"/>
        <v>30</v>
      </c>
      <c r="K6" s="24">
        <f t="shared" si="5"/>
        <v>53570.8</v>
      </c>
      <c r="N6" s="13"/>
      <c r="O6" s="24"/>
      <c r="P6" s="24"/>
      <c r="Q6" s="13"/>
    </row>
    <row r="7" spans="2:17">
      <c r="B7" t="s">
        <v>5</v>
      </c>
      <c r="C7" s="26">
        <f>SUM(Calculos!E34:E46)</f>
        <v>739.22</v>
      </c>
      <c r="D7" s="29">
        <f t="shared" si="0"/>
        <v>0.48537735229615625</v>
      </c>
      <c r="E7" s="28">
        <f>SUM(Calculos!H34:H46)</f>
        <v>3571019</v>
      </c>
      <c r="F7" s="29">
        <f t="shared" si="1"/>
        <v>0.31841169494699112</v>
      </c>
      <c r="G7" s="24">
        <f t="shared" si="2"/>
        <v>4830.7932685803953</v>
      </c>
      <c r="H7">
        <v>13</v>
      </c>
      <c r="I7" s="29">
        <f t="shared" si="3"/>
        <v>0.29545454545454547</v>
      </c>
      <c r="J7" s="27">
        <f t="shared" si="4"/>
        <v>65</v>
      </c>
      <c r="K7" s="24">
        <f t="shared" si="5"/>
        <v>54938.75384615385</v>
      </c>
      <c r="N7" s="13"/>
      <c r="O7" s="24"/>
      <c r="P7" s="24"/>
      <c r="Q7" s="13"/>
    </row>
    <row r="8" spans="2:17">
      <c r="C8" s="26">
        <f>SUM(C3:C7)</f>
        <v>1522.98</v>
      </c>
      <c r="D8" s="29">
        <f t="shared" si="0"/>
        <v>1</v>
      </c>
      <c r="E8" s="28">
        <f>SUM(E3:E7)</f>
        <v>11215100</v>
      </c>
      <c r="F8" s="29">
        <f t="shared" si="1"/>
        <v>1</v>
      </c>
      <c r="G8" s="24">
        <f t="shared" si="2"/>
        <v>7363.9181079199989</v>
      </c>
      <c r="H8">
        <f>SUM(H3:H7)</f>
        <v>44</v>
      </c>
      <c r="I8" s="29">
        <f t="shared" si="3"/>
        <v>1</v>
      </c>
      <c r="J8" s="27">
        <f t="shared" si="4"/>
        <v>220</v>
      </c>
      <c r="K8" s="24">
        <f>E8/J8</f>
        <v>50977.727272727272</v>
      </c>
      <c r="N8" s="13"/>
      <c r="O8" s="24"/>
      <c r="P8" s="24"/>
      <c r="Q8" s="13"/>
    </row>
    <row r="9" spans="2:17">
      <c r="D9" s="8"/>
      <c r="E9" s="24"/>
      <c r="F9" s="24"/>
      <c r="G9" s="24"/>
      <c r="H9" s="24"/>
      <c r="I9" s="24"/>
      <c r="M9" s="13"/>
      <c r="N9" s="24"/>
      <c r="O9" s="24"/>
      <c r="P9" s="13"/>
    </row>
    <row r="10" spans="2:17">
      <c r="B10" t="s">
        <v>24</v>
      </c>
      <c r="C10">
        <v>138414</v>
      </c>
      <c r="E10" s="28"/>
      <c r="F10" s="28"/>
      <c r="G10" s="28"/>
      <c r="H10" s="28"/>
      <c r="I10" s="28"/>
      <c r="M10" s="30"/>
      <c r="N10" s="28"/>
      <c r="O10" s="28"/>
      <c r="P10" s="30"/>
    </row>
    <row r="11" spans="2:17">
      <c r="B11" t="s">
        <v>25</v>
      </c>
      <c r="C11" s="38">
        <f>C10/C19</f>
        <v>1.6134776099586263E-2</v>
      </c>
      <c r="D11" s="38"/>
      <c r="E11" s="28"/>
      <c r="F11" s="28"/>
      <c r="G11" s="28"/>
      <c r="H11" s="28"/>
      <c r="I11" s="28"/>
      <c r="M11" s="30"/>
      <c r="N11" s="28"/>
      <c r="O11" s="28"/>
      <c r="P11" s="30"/>
    </row>
    <row r="12" spans="2:17">
      <c r="D12" s="8"/>
      <c r="E12" s="24"/>
      <c r="F12" s="24"/>
      <c r="G12" s="24"/>
      <c r="H12" s="24"/>
      <c r="I12" s="24"/>
      <c r="M12" s="13"/>
      <c r="N12" s="24"/>
      <c r="O12" s="24"/>
      <c r="P12" s="13"/>
    </row>
    <row r="13" spans="2:17">
      <c r="B13" t="s">
        <v>21</v>
      </c>
      <c r="D13" t="s">
        <v>23</v>
      </c>
      <c r="E13" s="24"/>
      <c r="F13" s="24"/>
      <c r="G13" s="24"/>
      <c r="H13" s="24"/>
      <c r="I13" s="24"/>
      <c r="M13" s="13"/>
      <c r="N13" s="24"/>
      <c r="O13" s="24"/>
      <c r="P13" s="13"/>
    </row>
    <row r="14" spans="2:17">
      <c r="B14" t="s">
        <v>745</v>
      </c>
      <c r="C14" s="36">
        <v>384754</v>
      </c>
      <c r="D14" s="37">
        <f>(C14/$C$19)*100</f>
        <v>4.4850373830827897</v>
      </c>
      <c r="E14" s="24"/>
      <c r="F14" s="24"/>
      <c r="G14" s="24"/>
      <c r="H14" s="24"/>
      <c r="I14" s="24"/>
      <c r="M14" s="13"/>
      <c r="N14" s="24"/>
      <c r="O14" s="24"/>
      <c r="P14" s="13"/>
    </row>
    <row r="15" spans="2:17">
      <c r="B15" t="s">
        <v>363</v>
      </c>
      <c r="C15" s="36">
        <v>2985105</v>
      </c>
      <c r="D15" s="37">
        <f t="shared" ref="D15:D19" si="6">(C15/$C$19)*100</f>
        <v>34.797058685360909</v>
      </c>
      <c r="E15" s="24"/>
      <c r="F15" s="24"/>
      <c r="G15" s="24"/>
      <c r="H15" s="24"/>
      <c r="I15" s="24"/>
      <c r="M15" s="13"/>
      <c r="N15" s="24"/>
      <c r="O15" s="24"/>
      <c r="P15" s="13"/>
    </row>
    <row r="16" spans="2:17">
      <c r="B16" t="s">
        <v>703</v>
      </c>
      <c r="C16" s="36">
        <v>1019569</v>
      </c>
      <c r="D16" s="37">
        <f t="shared" si="6"/>
        <v>11.885009849494319</v>
      </c>
      <c r="E16" s="24"/>
      <c r="F16" s="24"/>
      <c r="G16" s="24"/>
      <c r="H16" s="24"/>
      <c r="I16" s="24"/>
      <c r="M16" s="13"/>
      <c r="N16" s="24"/>
      <c r="O16" s="24"/>
      <c r="P16" s="13"/>
    </row>
    <row r="17" spans="2:16">
      <c r="B17" t="s">
        <v>844</v>
      </c>
      <c r="C17" s="36">
        <v>1485991</v>
      </c>
      <c r="D17" s="37">
        <f t="shared" si="6"/>
        <v>17.322042619243927</v>
      </c>
      <c r="E17" s="24"/>
      <c r="F17" s="24"/>
      <c r="G17" s="24"/>
      <c r="H17" s="24"/>
      <c r="I17" s="24"/>
      <c r="M17" s="13"/>
      <c r="N17" s="24"/>
      <c r="O17" s="24"/>
      <c r="P17" s="13"/>
    </row>
    <row r="18" spans="2:16">
      <c r="B18" t="s">
        <v>743</v>
      </c>
      <c r="C18" s="36">
        <v>2703194</v>
      </c>
      <c r="D18" s="37">
        <f t="shared" si="6"/>
        <v>31.510851462818056</v>
      </c>
      <c r="E18" s="24"/>
      <c r="F18" s="24"/>
      <c r="G18" s="24"/>
      <c r="H18" s="24"/>
      <c r="I18" s="24"/>
      <c r="M18" s="13"/>
      <c r="N18" s="24"/>
      <c r="O18" s="24"/>
      <c r="P18" s="13"/>
    </row>
    <row r="19" spans="2:16">
      <c r="C19" s="36">
        <f>SUM(C14:C18)</f>
        <v>8578613</v>
      </c>
      <c r="D19" s="37">
        <f t="shared" si="6"/>
        <v>100</v>
      </c>
      <c r="E19" s="24"/>
      <c r="F19" s="24"/>
      <c r="G19" s="24"/>
      <c r="H19" s="24"/>
      <c r="I19" s="24"/>
      <c r="M19" s="13"/>
      <c r="N19" s="24"/>
      <c r="O19" s="24"/>
      <c r="P19" s="13"/>
    </row>
    <row r="20" spans="2:16">
      <c r="D20" s="23"/>
      <c r="E20" s="24"/>
      <c r="F20" s="24"/>
      <c r="G20" s="24"/>
      <c r="H20" s="24"/>
      <c r="I20" s="24"/>
      <c r="M20" s="13"/>
      <c r="N20" s="24"/>
      <c r="O20" s="24"/>
      <c r="P20" s="13"/>
    </row>
    <row r="21" spans="2:16">
      <c r="D21" s="8"/>
      <c r="E21" s="24"/>
      <c r="F21" s="24"/>
      <c r="G21" s="24"/>
      <c r="H21" s="24"/>
      <c r="I21" s="24"/>
      <c r="M21" s="13"/>
      <c r="N21" s="24"/>
      <c r="O21" s="24"/>
      <c r="P21" s="13"/>
    </row>
    <row r="22" spans="2:16">
      <c r="F22" s="24"/>
      <c r="G22" s="24"/>
      <c r="H22" s="24"/>
      <c r="I22" s="24"/>
      <c r="M22" s="13"/>
      <c r="N22" s="24"/>
      <c r="O22" s="24"/>
      <c r="P22" s="13"/>
    </row>
    <row r="23" spans="2:16">
      <c r="D23" s="23"/>
      <c r="E23" s="24"/>
      <c r="F23" s="24"/>
      <c r="G23" s="24"/>
      <c r="H23" s="24"/>
      <c r="I23" s="24"/>
      <c r="M23" s="13"/>
      <c r="N23" s="24"/>
      <c r="O23" s="24"/>
      <c r="P23" s="13"/>
    </row>
    <row r="24" spans="2:16">
      <c r="D24" s="8"/>
      <c r="E24" s="24"/>
      <c r="F24" s="24"/>
      <c r="G24" s="24"/>
      <c r="H24" s="24"/>
      <c r="I24" s="24"/>
      <c r="M24" s="13"/>
      <c r="N24" s="24"/>
      <c r="O24" s="24"/>
      <c r="P24" s="13"/>
    </row>
    <row r="25" spans="2:16">
      <c r="D25" s="8"/>
      <c r="E25" s="24"/>
      <c r="F25" s="24"/>
      <c r="G25" s="24"/>
      <c r="H25" s="24"/>
      <c r="I25" s="24"/>
      <c r="M25" s="13"/>
      <c r="N25" s="24"/>
      <c r="O25" s="24"/>
      <c r="P25" s="13"/>
    </row>
    <row r="26" spans="2:16">
      <c r="D26" s="8"/>
      <c r="E26" s="24"/>
      <c r="F26" s="24"/>
      <c r="G26" s="24"/>
      <c r="H26" s="24"/>
      <c r="I26" s="24"/>
      <c r="M26" s="13"/>
      <c r="N26" s="24"/>
      <c r="O26" s="24"/>
      <c r="P26" s="13"/>
    </row>
    <row r="27" spans="2:16">
      <c r="D27" s="8"/>
      <c r="E27" s="24"/>
      <c r="F27" s="24"/>
      <c r="G27" s="24"/>
      <c r="H27" s="24"/>
      <c r="I27" s="24"/>
      <c r="M27" s="13"/>
      <c r="N27" s="24"/>
      <c r="O27" s="24"/>
      <c r="P27" s="13"/>
    </row>
    <row r="28" spans="2:16">
      <c r="D28" s="8"/>
      <c r="E28" s="24"/>
      <c r="F28" s="24"/>
      <c r="G28" s="24"/>
      <c r="H28" s="24"/>
      <c r="I28" s="24"/>
      <c r="M28" s="13"/>
      <c r="N28" s="24"/>
      <c r="O28" s="24"/>
      <c r="P28" s="13"/>
    </row>
    <row r="29" spans="2:16">
      <c r="D29" s="8"/>
      <c r="E29" s="24"/>
      <c r="F29" s="24"/>
      <c r="G29" s="24"/>
      <c r="H29" s="24"/>
      <c r="I29" s="24"/>
      <c r="M29" s="13"/>
      <c r="N29" s="24"/>
      <c r="O29" s="24"/>
      <c r="P29" s="13"/>
    </row>
    <row r="30" spans="2:16">
      <c r="D30" s="8"/>
      <c r="E30" s="24"/>
      <c r="F30" s="24"/>
      <c r="G30" s="24"/>
      <c r="H30" s="24"/>
      <c r="I30" s="24"/>
      <c r="M30" s="13"/>
      <c r="N30" s="24"/>
      <c r="O30" s="24"/>
      <c r="P30" s="13"/>
    </row>
    <row r="31" spans="2:16">
      <c r="D31" s="8"/>
      <c r="E31" s="24"/>
      <c r="F31" s="24"/>
      <c r="G31" s="24"/>
      <c r="H31" s="24"/>
      <c r="I31" s="24"/>
      <c r="M31" s="13"/>
      <c r="N31" s="24"/>
      <c r="O31" s="24"/>
      <c r="P31" s="13"/>
    </row>
    <row r="32" spans="2:16">
      <c r="D32" s="8"/>
      <c r="E32" s="24"/>
      <c r="F32" s="24"/>
      <c r="G32" s="24"/>
      <c r="H32" s="24"/>
      <c r="I32" s="24"/>
      <c r="M32" s="13"/>
      <c r="N32" s="24"/>
      <c r="O32" s="24"/>
      <c r="P32" s="13"/>
    </row>
    <row r="33" spans="4:16">
      <c r="D33" s="8"/>
      <c r="E33" s="24"/>
      <c r="F33" s="24"/>
      <c r="G33" s="24"/>
      <c r="H33" s="24"/>
      <c r="I33" s="24"/>
      <c r="M33" s="13"/>
      <c r="N33" s="24"/>
      <c r="O33" s="24"/>
      <c r="P33" s="13"/>
    </row>
    <row r="34" spans="4:16">
      <c r="D34" s="8"/>
      <c r="E34" s="24"/>
      <c r="F34" s="24"/>
      <c r="G34" s="24"/>
      <c r="H34" s="24"/>
      <c r="I34" s="24"/>
      <c r="M34" s="13"/>
      <c r="N34" s="24"/>
      <c r="O34" s="24"/>
      <c r="P34" s="13"/>
    </row>
    <row r="35" spans="4:16">
      <c r="D35" s="8"/>
      <c r="E35" s="24"/>
      <c r="F35" s="24"/>
      <c r="G35" s="24"/>
      <c r="H35" s="24"/>
      <c r="I35" s="24"/>
      <c r="M35" s="13"/>
      <c r="N35" s="24"/>
      <c r="O35" s="24"/>
      <c r="P35" s="13"/>
    </row>
    <row r="36" spans="4:16">
      <c r="D36" s="8"/>
      <c r="E36" s="24"/>
      <c r="F36" s="24"/>
      <c r="G36" s="24"/>
      <c r="H36" s="24"/>
      <c r="I36" s="24"/>
      <c r="M36" s="13"/>
      <c r="N36" s="24"/>
      <c r="O36" s="24"/>
      <c r="P36" s="13"/>
    </row>
    <row r="37" spans="4:16">
      <c r="D37" s="8"/>
      <c r="E37" s="24"/>
      <c r="F37" s="24"/>
      <c r="G37" s="24"/>
      <c r="H37" s="24"/>
      <c r="I37" s="24"/>
      <c r="M37" s="13"/>
      <c r="N37" s="24"/>
      <c r="O37" s="24"/>
      <c r="P37" s="13"/>
    </row>
    <row r="38" spans="4:16">
      <c r="D38" s="8"/>
      <c r="E38" s="24"/>
      <c r="F38" s="24"/>
      <c r="G38" s="24"/>
      <c r="H38" s="24"/>
      <c r="I38" s="24"/>
      <c r="M38" s="13"/>
      <c r="N38" s="24"/>
      <c r="O38" s="24"/>
      <c r="P38" s="13"/>
    </row>
    <row r="39" spans="4:16">
      <c r="D39" s="8"/>
      <c r="E39" s="24"/>
      <c r="F39" s="24"/>
      <c r="G39" s="24"/>
      <c r="H39" s="24"/>
      <c r="I39" s="24"/>
      <c r="M39" s="13"/>
      <c r="N39" s="24"/>
      <c r="O39" s="24"/>
      <c r="P39" s="13"/>
    </row>
    <row r="40" spans="4:16">
      <c r="D40" s="8"/>
      <c r="E40" s="24"/>
      <c r="F40" s="24"/>
      <c r="G40" s="24"/>
      <c r="H40" s="24"/>
      <c r="I40" s="24"/>
      <c r="M40" s="13"/>
      <c r="N40" s="24"/>
      <c r="O40" s="24"/>
      <c r="P40" s="13"/>
    </row>
    <row r="41" spans="4:16">
      <c r="D41" s="8"/>
      <c r="E41" s="24"/>
      <c r="F41" s="24"/>
      <c r="G41" s="24"/>
      <c r="H41" s="24"/>
      <c r="I41" s="24"/>
      <c r="M41" s="13"/>
      <c r="N41" s="24"/>
      <c r="O41" s="24"/>
      <c r="P41" s="13"/>
    </row>
    <row r="42" spans="4:16">
      <c r="D42" s="8"/>
      <c r="E42" s="24"/>
      <c r="F42" s="24"/>
      <c r="G42" s="24"/>
      <c r="H42" s="24"/>
      <c r="I42" s="24"/>
      <c r="M42" s="13"/>
      <c r="N42" s="24"/>
      <c r="O42" s="24"/>
      <c r="P42" s="13"/>
    </row>
    <row r="43" spans="4:16">
      <c r="D43" s="8"/>
      <c r="E43" s="24"/>
      <c r="F43" s="24"/>
      <c r="G43" s="24"/>
      <c r="H43" s="24"/>
      <c r="I43" s="24"/>
      <c r="M43" s="13"/>
      <c r="N43" s="24"/>
      <c r="O43" s="24"/>
      <c r="P43" s="13"/>
    </row>
    <row r="44" spans="4:16">
      <c r="D44" s="8"/>
      <c r="E44" s="24"/>
      <c r="F44" s="24"/>
      <c r="G44" s="24"/>
      <c r="H44" s="24"/>
      <c r="I44" s="24"/>
      <c r="M44" s="13"/>
      <c r="N44" s="24"/>
      <c r="O44" s="24"/>
      <c r="P44" s="13"/>
    </row>
    <row r="45" spans="4:16">
      <c r="D45" s="8"/>
      <c r="E45" s="24"/>
      <c r="F45" s="24"/>
      <c r="G45" s="24"/>
      <c r="H45" s="24"/>
      <c r="I45" s="24"/>
      <c r="M45" s="13"/>
      <c r="N45" s="24"/>
      <c r="O45" s="24"/>
      <c r="P45" s="13"/>
    </row>
    <row r="46" spans="4:16">
      <c r="D46" s="8"/>
      <c r="E46" s="24"/>
      <c r="F46" s="24"/>
      <c r="G46" s="24"/>
      <c r="H46" s="24"/>
      <c r="I46" s="24"/>
      <c r="M46" s="13"/>
      <c r="N46" s="24"/>
      <c r="O46" s="24"/>
      <c r="P46" s="13"/>
    </row>
    <row r="47" spans="4:16">
      <c r="D47" s="8"/>
      <c r="E47" s="24"/>
      <c r="F47" s="24"/>
      <c r="G47" s="24"/>
      <c r="H47" s="24"/>
      <c r="I47" s="24"/>
      <c r="M47" s="13"/>
      <c r="N47" s="24"/>
      <c r="O47" s="24"/>
      <c r="P47" s="13"/>
    </row>
    <row r="48" spans="4:16">
      <c r="D48" s="8"/>
      <c r="E48" s="24"/>
      <c r="F48" s="24"/>
      <c r="G48" s="24"/>
      <c r="H48" s="24"/>
      <c r="I48" s="24"/>
      <c r="M48" s="13"/>
      <c r="N48" s="24"/>
      <c r="O48" s="24"/>
      <c r="P48" s="13"/>
    </row>
    <row r="49" spans="4:14">
      <c r="D49" s="24"/>
      <c r="E49" s="24"/>
      <c r="F49" s="24"/>
      <c r="G49" s="24"/>
      <c r="H49" s="24"/>
      <c r="I49" s="24"/>
      <c r="J49" s="8"/>
      <c r="M49" s="13"/>
    </row>
    <row r="50" spans="4:14" ht="19.95" customHeight="1">
      <c r="D50" s="24"/>
      <c r="E50" s="24"/>
      <c r="F50" s="24"/>
      <c r="G50" s="24"/>
      <c r="H50" s="24"/>
      <c r="I50" s="24"/>
      <c r="J50" s="14"/>
      <c r="K50" s="14"/>
      <c r="L50" s="14"/>
      <c r="M50" s="13"/>
    </row>
    <row r="51" spans="4:14" ht="19.95" customHeight="1">
      <c r="D51" s="24"/>
      <c r="E51" s="24"/>
      <c r="F51" s="24"/>
      <c r="H51" s="24"/>
      <c r="I51" s="24"/>
      <c r="M51" s="13"/>
      <c r="N51" s="24"/>
    </row>
    <row r="52" spans="4:14" ht="19.95" customHeight="1">
      <c r="H52" s="24"/>
      <c r="I52" s="24"/>
      <c r="M52" s="12"/>
    </row>
    <row r="53" spans="4:14" ht="19.95" customHeight="1">
      <c r="D53" s="8"/>
      <c r="E53" s="24"/>
      <c r="F53" s="24"/>
      <c r="G53" s="24"/>
      <c r="H53" s="24"/>
      <c r="I53" s="24"/>
    </row>
    <row r="54" spans="4:14" ht="19.95" customHeight="1">
      <c r="D54" s="8"/>
      <c r="E54" s="24"/>
      <c r="F54" s="24"/>
      <c r="G54" s="24"/>
      <c r="H54" s="24"/>
      <c r="I54" s="24"/>
    </row>
    <row r="55" spans="4:14" ht="40.049999999999997" customHeight="1"/>
    <row r="56" spans="4:14" ht="19.95" customHeight="1"/>
    <row r="57" spans="4:14" ht="19.95" customHeight="1"/>
  </sheetData>
  <phoneticPr fontId="5" type="noConversion"/>
  <pageMargins left="0.1631496062992126" right="0.16" top="0.21314960629921259" bottom="0.21629921259842519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6"/>
  <sheetViews>
    <sheetView workbookViewId="0">
      <selection activeCell="N4" sqref="N4"/>
    </sheetView>
  </sheetViews>
  <sheetFormatPr defaultColWidth="10.90625" defaultRowHeight="12.6"/>
  <cols>
    <col min="1" max="1" width="59.54296875" customWidth="1"/>
    <col min="3" max="6" width="26.453125" customWidth="1"/>
  </cols>
  <sheetData>
    <row r="1" spans="1:7" ht="15">
      <c r="A1" s="1" t="s">
        <v>473</v>
      </c>
    </row>
    <row r="2" spans="1:7" ht="15">
      <c r="A2" s="1"/>
    </row>
    <row r="3" spans="1:7" ht="15.6">
      <c r="A3" s="2" t="s">
        <v>474</v>
      </c>
    </row>
    <row r="4" spans="1:7" ht="15.6">
      <c r="A4" s="2"/>
    </row>
    <row r="5" spans="1:7" ht="15.6">
      <c r="A5" s="2" t="s">
        <v>340</v>
      </c>
      <c r="B5" t="s">
        <v>17</v>
      </c>
    </row>
    <row r="6" spans="1:7" ht="15.6">
      <c r="A6" s="2" t="s">
        <v>341</v>
      </c>
    </row>
    <row r="7" spans="1:7" ht="15.6">
      <c r="A7" s="2" t="s">
        <v>342</v>
      </c>
    </row>
    <row r="8" spans="1:7" ht="15">
      <c r="A8" s="3" t="s">
        <v>343</v>
      </c>
    </row>
    <row r="9" spans="1:7" ht="15">
      <c r="A9" s="3" t="s">
        <v>596</v>
      </c>
    </row>
    <row r="10" spans="1:7" ht="15">
      <c r="A10" s="3" t="s">
        <v>597</v>
      </c>
      <c r="G10">
        <f>COUNTIF(B:B,"M")</f>
        <v>88</v>
      </c>
    </row>
    <row r="11" spans="1:7" ht="15.6">
      <c r="A11" s="3" t="s">
        <v>475</v>
      </c>
      <c r="E11" t="s">
        <v>18</v>
      </c>
      <c r="F11" t="s">
        <v>19</v>
      </c>
      <c r="G11">
        <f>COUNTIF(B:B,"F")</f>
        <v>132</v>
      </c>
    </row>
    <row r="12" spans="1:7" ht="15">
      <c r="A12" s="3" t="s">
        <v>476</v>
      </c>
      <c r="B12" t="s">
        <v>20</v>
      </c>
      <c r="C12" t="str">
        <f>$A$6</f>
        <v>1. Bela Vista</v>
      </c>
      <c r="D12" t="s">
        <v>94</v>
      </c>
      <c r="E12" t="str">
        <f>IF(B12="M","1","0")</f>
        <v>1</v>
      </c>
      <c r="F12" t="str">
        <f>IF(B12="F","1","0")</f>
        <v>0</v>
      </c>
    </row>
    <row r="13" spans="1:7" ht="15">
      <c r="A13" s="3" t="s">
        <v>477</v>
      </c>
      <c r="B13" t="s">
        <v>95</v>
      </c>
      <c r="C13" t="str">
        <f t="shared" ref="C13:C16" si="0">$A$6</f>
        <v>1. Bela Vista</v>
      </c>
      <c r="D13" t="s">
        <v>211</v>
      </c>
      <c r="E13" t="str">
        <f t="shared" ref="E13:E76" si="1">IF(B13="M","1","0")</f>
        <v>0</v>
      </c>
      <c r="F13" t="str">
        <f t="shared" ref="F13:F76" si="2">IF(B13="F","1","0")</f>
        <v>1</v>
      </c>
    </row>
    <row r="14" spans="1:7" ht="15">
      <c r="A14" s="3" t="s">
        <v>478</v>
      </c>
      <c r="B14" t="s">
        <v>580</v>
      </c>
      <c r="C14" t="str">
        <f t="shared" si="0"/>
        <v>1. Bela Vista</v>
      </c>
      <c r="D14" t="s">
        <v>211</v>
      </c>
      <c r="E14" t="str">
        <f t="shared" si="1"/>
        <v>0</v>
      </c>
      <c r="F14" t="str">
        <f t="shared" si="2"/>
        <v>1</v>
      </c>
    </row>
    <row r="15" spans="1:7" ht="15">
      <c r="A15" s="3" t="s">
        <v>479</v>
      </c>
      <c r="B15" t="s">
        <v>580</v>
      </c>
      <c r="C15" t="str">
        <f t="shared" si="0"/>
        <v>1. Bela Vista</v>
      </c>
      <c r="D15" t="s">
        <v>211</v>
      </c>
      <c r="E15" t="str">
        <f t="shared" si="1"/>
        <v>0</v>
      </c>
      <c r="F15" t="str">
        <f t="shared" si="2"/>
        <v>1</v>
      </c>
    </row>
    <row r="16" spans="1:7" ht="15">
      <c r="A16" s="3" t="s">
        <v>480</v>
      </c>
      <c r="B16" t="s">
        <v>580</v>
      </c>
      <c r="C16" t="str">
        <f t="shared" si="0"/>
        <v>1. Bela Vista</v>
      </c>
      <c r="D16" t="s">
        <v>211</v>
      </c>
      <c r="E16" t="str">
        <f t="shared" si="1"/>
        <v>0</v>
      </c>
      <c r="F16" t="str">
        <f t="shared" si="2"/>
        <v>1</v>
      </c>
    </row>
    <row r="17" spans="1:6" ht="15">
      <c r="A17" s="3"/>
      <c r="E17" t="str">
        <f t="shared" si="1"/>
        <v>0</v>
      </c>
      <c r="F17" t="str">
        <f t="shared" si="2"/>
        <v>0</v>
      </c>
    </row>
    <row r="18" spans="1:6" ht="15.6">
      <c r="A18" s="2" t="s">
        <v>481</v>
      </c>
      <c r="E18" t="str">
        <f t="shared" si="1"/>
        <v>0</v>
      </c>
      <c r="F18" t="str">
        <f t="shared" si="2"/>
        <v>0</v>
      </c>
    </row>
    <row r="19" spans="1:6" ht="15">
      <c r="A19" s="3" t="s">
        <v>482</v>
      </c>
      <c r="E19" t="str">
        <f t="shared" si="1"/>
        <v>0</v>
      </c>
      <c r="F19" t="str">
        <f t="shared" si="2"/>
        <v>0</v>
      </c>
    </row>
    <row r="20" spans="1:6" ht="15">
      <c r="A20" s="3" t="s">
        <v>483</v>
      </c>
      <c r="E20" t="str">
        <f t="shared" si="1"/>
        <v>0</v>
      </c>
      <c r="F20" t="str">
        <f t="shared" si="2"/>
        <v>0</v>
      </c>
    </row>
    <row r="21" spans="1:6" ht="15">
      <c r="A21" s="3" t="s">
        <v>484</v>
      </c>
      <c r="E21" t="str">
        <f t="shared" si="1"/>
        <v>0</v>
      </c>
      <c r="F21" t="str">
        <f t="shared" si="2"/>
        <v>0</v>
      </c>
    </row>
    <row r="22" spans="1:6" ht="15">
      <c r="A22" s="3" t="s">
        <v>485</v>
      </c>
      <c r="E22" t="str">
        <f t="shared" si="1"/>
        <v>0</v>
      </c>
      <c r="F22" t="str">
        <f t="shared" si="2"/>
        <v>0</v>
      </c>
    </row>
    <row r="23" spans="1:6" ht="15.6">
      <c r="A23" s="3" t="s">
        <v>475</v>
      </c>
      <c r="E23" t="str">
        <f t="shared" si="1"/>
        <v>0</v>
      </c>
      <c r="F23" t="str">
        <f t="shared" si="2"/>
        <v>0</v>
      </c>
    </row>
    <row r="24" spans="1:6" ht="15">
      <c r="A24" s="3" t="s">
        <v>486</v>
      </c>
      <c r="B24" t="s">
        <v>580</v>
      </c>
      <c r="C24" t="str">
        <f>$A$18</f>
        <v>2. Sé</v>
      </c>
      <c r="D24" t="s">
        <v>210</v>
      </c>
      <c r="E24" t="str">
        <f t="shared" si="1"/>
        <v>0</v>
      </c>
      <c r="F24" t="str">
        <f t="shared" si="2"/>
        <v>1</v>
      </c>
    </row>
    <row r="25" spans="1:6" ht="15">
      <c r="A25" s="3" t="s">
        <v>487</v>
      </c>
      <c r="B25" t="s">
        <v>580</v>
      </c>
      <c r="C25" t="str">
        <f t="shared" ref="C25:C28" si="3">$A$18</f>
        <v>2. Sé</v>
      </c>
      <c r="D25" t="s">
        <v>210</v>
      </c>
      <c r="E25" t="str">
        <f t="shared" si="1"/>
        <v>0</v>
      </c>
      <c r="F25" t="str">
        <f t="shared" si="2"/>
        <v>1</v>
      </c>
    </row>
    <row r="26" spans="1:6" ht="15">
      <c r="A26" s="3" t="s">
        <v>488</v>
      </c>
      <c r="B26" t="s">
        <v>580</v>
      </c>
      <c r="C26" t="str">
        <f t="shared" si="3"/>
        <v>2. Sé</v>
      </c>
      <c r="D26" t="s">
        <v>210</v>
      </c>
      <c r="E26" t="str">
        <f t="shared" si="1"/>
        <v>0</v>
      </c>
      <c r="F26" t="str">
        <f t="shared" si="2"/>
        <v>1</v>
      </c>
    </row>
    <row r="27" spans="1:6" ht="15">
      <c r="A27" s="3" t="s">
        <v>360</v>
      </c>
      <c r="B27" t="s">
        <v>579</v>
      </c>
      <c r="C27" t="str">
        <f t="shared" si="3"/>
        <v>2. Sé</v>
      </c>
      <c r="D27" t="s">
        <v>210</v>
      </c>
      <c r="E27" t="str">
        <f t="shared" si="1"/>
        <v>1</v>
      </c>
      <c r="F27" t="str">
        <f t="shared" si="2"/>
        <v>0</v>
      </c>
    </row>
    <row r="28" spans="1:6" ht="15">
      <c r="A28" s="3" t="s">
        <v>361</v>
      </c>
      <c r="B28" t="s">
        <v>580</v>
      </c>
      <c r="C28" t="str">
        <f t="shared" si="3"/>
        <v>2. Sé</v>
      </c>
      <c r="D28" t="s">
        <v>210</v>
      </c>
      <c r="E28" t="str">
        <f t="shared" si="1"/>
        <v>0</v>
      </c>
      <c r="F28" t="str">
        <f t="shared" si="2"/>
        <v>1</v>
      </c>
    </row>
    <row r="29" spans="1:6" ht="15">
      <c r="A29" s="3" t="s">
        <v>362</v>
      </c>
      <c r="E29" t="str">
        <f t="shared" si="1"/>
        <v>0</v>
      </c>
      <c r="F29" t="str">
        <f t="shared" si="2"/>
        <v>0</v>
      </c>
    </row>
    <row r="30" spans="1:6" ht="15.6">
      <c r="A30" s="2" t="s">
        <v>363</v>
      </c>
      <c r="E30" t="str">
        <f t="shared" si="1"/>
        <v>0</v>
      </c>
      <c r="F30" t="str">
        <f t="shared" si="2"/>
        <v>0</v>
      </c>
    </row>
    <row r="31" spans="1:6" ht="15.6">
      <c r="A31" s="2" t="s">
        <v>364</v>
      </c>
      <c r="E31" t="str">
        <f t="shared" si="1"/>
        <v>0</v>
      </c>
      <c r="F31" t="str">
        <f t="shared" si="2"/>
        <v>0</v>
      </c>
    </row>
    <row r="32" spans="1:6" ht="15">
      <c r="A32" s="3" t="s">
        <v>234</v>
      </c>
      <c r="E32" t="str">
        <f t="shared" si="1"/>
        <v>0</v>
      </c>
      <c r="F32" t="str">
        <f t="shared" si="2"/>
        <v>0</v>
      </c>
    </row>
    <row r="33" spans="1:6" ht="15">
      <c r="A33" s="3" t="s">
        <v>92</v>
      </c>
      <c r="E33" t="str">
        <f t="shared" si="1"/>
        <v>0</v>
      </c>
      <c r="F33" t="str">
        <f t="shared" si="2"/>
        <v>0</v>
      </c>
    </row>
    <row r="34" spans="1:6" ht="15">
      <c r="A34" s="3" t="s">
        <v>93</v>
      </c>
      <c r="E34" t="str">
        <f t="shared" si="1"/>
        <v>0</v>
      </c>
      <c r="F34" t="str">
        <f t="shared" si="2"/>
        <v>0</v>
      </c>
    </row>
    <row r="35" spans="1:6" ht="15">
      <c r="A35" s="3" t="s">
        <v>368</v>
      </c>
      <c r="E35" t="str">
        <f t="shared" si="1"/>
        <v>0</v>
      </c>
      <c r="F35" t="str">
        <f t="shared" si="2"/>
        <v>0</v>
      </c>
    </row>
    <row r="36" spans="1:6" ht="15.6">
      <c r="A36" s="3" t="s">
        <v>475</v>
      </c>
      <c r="E36" t="str">
        <f t="shared" si="1"/>
        <v>0</v>
      </c>
      <c r="F36" t="str">
        <f t="shared" si="2"/>
        <v>0</v>
      </c>
    </row>
    <row r="37" spans="1:6" ht="15.6">
      <c r="A37" s="2" t="s">
        <v>369</v>
      </c>
      <c r="B37" t="s">
        <v>580</v>
      </c>
      <c r="C37" t="str">
        <f>A31</f>
        <v>3. Aricanduva (Vila Formosa, Vila Carrão)</v>
      </c>
      <c r="D37" t="s">
        <v>96</v>
      </c>
      <c r="E37" t="str">
        <f t="shared" si="1"/>
        <v>0</v>
      </c>
      <c r="F37" t="str">
        <f t="shared" si="2"/>
        <v>1</v>
      </c>
    </row>
    <row r="38" spans="1:6" ht="15.6">
      <c r="A38" s="3" t="s">
        <v>370</v>
      </c>
      <c r="B38" t="s">
        <v>580</v>
      </c>
      <c r="C38" s="2" t="s">
        <v>364</v>
      </c>
      <c r="D38" t="s">
        <v>96</v>
      </c>
      <c r="E38" t="str">
        <f t="shared" si="1"/>
        <v>0</v>
      </c>
      <c r="F38" t="str">
        <f t="shared" si="2"/>
        <v>1</v>
      </c>
    </row>
    <row r="39" spans="1:6" ht="15.6">
      <c r="A39" s="3" t="s">
        <v>371</v>
      </c>
      <c r="B39" t="s">
        <v>579</v>
      </c>
      <c r="C39" s="2" t="s">
        <v>364</v>
      </c>
      <c r="D39" t="s">
        <v>96</v>
      </c>
      <c r="E39" t="str">
        <f t="shared" si="1"/>
        <v>1</v>
      </c>
      <c r="F39" t="str">
        <f t="shared" si="2"/>
        <v>0</v>
      </c>
    </row>
    <row r="40" spans="1:6" ht="15.6">
      <c r="A40" s="3" t="s">
        <v>372</v>
      </c>
      <c r="B40" t="s">
        <v>580</v>
      </c>
      <c r="C40" s="2" t="s">
        <v>364</v>
      </c>
      <c r="D40" t="s">
        <v>96</v>
      </c>
      <c r="E40" t="str">
        <f t="shared" si="1"/>
        <v>0</v>
      </c>
      <c r="F40" t="str">
        <f t="shared" si="2"/>
        <v>1</v>
      </c>
    </row>
    <row r="41" spans="1:6" ht="15.6">
      <c r="A41" s="3" t="s">
        <v>373</v>
      </c>
      <c r="B41" t="s">
        <v>579</v>
      </c>
      <c r="C41" s="2" t="s">
        <v>364</v>
      </c>
      <c r="D41" t="s">
        <v>96</v>
      </c>
      <c r="E41" t="str">
        <f t="shared" si="1"/>
        <v>1</v>
      </c>
      <c r="F41" t="str">
        <f t="shared" si="2"/>
        <v>0</v>
      </c>
    </row>
    <row r="42" spans="1:6" ht="15">
      <c r="A42" s="3"/>
      <c r="E42" t="str">
        <f t="shared" si="1"/>
        <v>0</v>
      </c>
      <c r="F42" t="str">
        <f t="shared" si="2"/>
        <v>0</v>
      </c>
    </row>
    <row r="43" spans="1:6" ht="15.6">
      <c r="A43" s="2" t="s">
        <v>239</v>
      </c>
      <c r="E43" t="str">
        <f t="shared" si="1"/>
        <v>0</v>
      </c>
      <c r="F43" t="str">
        <f t="shared" si="2"/>
        <v>0</v>
      </c>
    </row>
    <row r="44" spans="1:6" ht="15">
      <c r="A44" s="3" t="s">
        <v>240</v>
      </c>
      <c r="E44" t="str">
        <f t="shared" si="1"/>
        <v>0</v>
      </c>
      <c r="F44" t="str">
        <f t="shared" si="2"/>
        <v>0</v>
      </c>
    </row>
    <row r="45" spans="1:6" ht="15">
      <c r="A45" s="3" t="s">
        <v>241</v>
      </c>
      <c r="E45" t="str">
        <f t="shared" si="1"/>
        <v>0</v>
      </c>
      <c r="F45" t="str">
        <f t="shared" si="2"/>
        <v>0</v>
      </c>
    </row>
    <row r="46" spans="1:6" ht="15">
      <c r="A46" s="3" t="s">
        <v>596</v>
      </c>
      <c r="E46" t="str">
        <f t="shared" si="1"/>
        <v>0</v>
      </c>
      <c r="F46" t="str">
        <f t="shared" si="2"/>
        <v>0</v>
      </c>
    </row>
    <row r="47" spans="1:6" ht="15">
      <c r="A47" s="3" t="s">
        <v>148</v>
      </c>
      <c r="E47" t="str">
        <f t="shared" si="1"/>
        <v>0</v>
      </c>
      <c r="F47" t="str">
        <f t="shared" si="2"/>
        <v>0</v>
      </c>
    </row>
    <row r="48" spans="1:6" ht="15.6">
      <c r="A48" s="3" t="s">
        <v>475</v>
      </c>
      <c r="E48" t="str">
        <f t="shared" si="1"/>
        <v>0</v>
      </c>
      <c r="F48" t="str">
        <f t="shared" si="2"/>
        <v>0</v>
      </c>
    </row>
    <row r="49" spans="1:6" ht="15.6">
      <c r="A49" s="3" t="s">
        <v>149</v>
      </c>
      <c r="B49" t="s">
        <v>579</v>
      </c>
      <c r="C49" s="2" t="s">
        <v>239</v>
      </c>
      <c r="D49" t="s">
        <v>266</v>
      </c>
      <c r="E49" t="str">
        <f t="shared" si="1"/>
        <v>1</v>
      </c>
      <c r="F49" t="str">
        <f t="shared" si="2"/>
        <v>0</v>
      </c>
    </row>
    <row r="50" spans="1:6" ht="15.6">
      <c r="A50" s="3" t="s">
        <v>296</v>
      </c>
      <c r="B50" t="s">
        <v>20</v>
      </c>
      <c r="C50" s="2" t="s">
        <v>239</v>
      </c>
      <c r="D50" t="s">
        <v>266</v>
      </c>
      <c r="E50" t="str">
        <f t="shared" si="1"/>
        <v>1</v>
      </c>
      <c r="F50" t="str">
        <f t="shared" si="2"/>
        <v>0</v>
      </c>
    </row>
    <row r="51" spans="1:6" ht="15.6">
      <c r="A51" s="3" t="s">
        <v>157</v>
      </c>
      <c r="B51" t="s">
        <v>580</v>
      </c>
      <c r="C51" s="2" t="s">
        <v>239</v>
      </c>
      <c r="D51" t="s">
        <v>266</v>
      </c>
      <c r="E51" t="str">
        <f t="shared" si="1"/>
        <v>0</v>
      </c>
      <c r="F51" t="str">
        <f t="shared" si="2"/>
        <v>1</v>
      </c>
    </row>
    <row r="52" spans="1:6" ht="15.6">
      <c r="A52" s="3" t="s">
        <v>158</v>
      </c>
      <c r="B52" t="s">
        <v>580</v>
      </c>
      <c r="C52" s="2" t="s">
        <v>239</v>
      </c>
      <c r="D52" t="s">
        <v>266</v>
      </c>
      <c r="E52" t="str">
        <f t="shared" si="1"/>
        <v>0</v>
      </c>
      <c r="F52" t="str">
        <f t="shared" si="2"/>
        <v>1</v>
      </c>
    </row>
    <row r="53" spans="1:6" ht="15.6">
      <c r="A53" s="3" t="s">
        <v>159</v>
      </c>
      <c r="B53" t="s">
        <v>580</v>
      </c>
      <c r="C53" s="2" t="s">
        <v>239</v>
      </c>
      <c r="D53" t="s">
        <v>266</v>
      </c>
      <c r="E53" t="str">
        <f t="shared" si="1"/>
        <v>0</v>
      </c>
      <c r="F53" t="str">
        <f t="shared" si="2"/>
        <v>1</v>
      </c>
    </row>
    <row r="54" spans="1:6" ht="15">
      <c r="A54" s="3"/>
      <c r="E54" t="str">
        <f t="shared" si="1"/>
        <v>0</v>
      </c>
      <c r="F54" t="str">
        <f t="shared" si="2"/>
        <v>0</v>
      </c>
    </row>
    <row r="55" spans="1:6" ht="15.6">
      <c r="A55" s="3" t="s">
        <v>160</v>
      </c>
      <c r="E55" t="str">
        <f t="shared" si="1"/>
        <v>0</v>
      </c>
      <c r="F55" t="str">
        <f t="shared" si="2"/>
        <v>0</v>
      </c>
    </row>
    <row r="56" spans="1:6" ht="15">
      <c r="A56" s="3" t="s">
        <v>161</v>
      </c>
      <c r="E56" t="str">
        <f t="shared" si="1"/>
        <v>0</v>
      </c>
      <c r="F56" t="str">
        <f t="shared" si="2"/>
        <v>0</v>
      </c>
    </row>
    <row r="57" spans="1:6" ht="15">
      <c r="A57" s="3" t="s">
        <v>162</v>
      </c>
      <c r="E57" t="str">
        <f t="shared" si="1"/>
        <v>0</v>
      </c>
      <c r="F57" t="str">
        <f t="shared" si="2"/>
        <v>0</v>
      </c>
    </row>
    <row r="58" spans="1:6" ht="15">
      <c r="A58" s="3" t="s">
        <v>163</v>
      </c>
      <c r="E58" t="str">
        <f t="shared" si="1"/>
        <v>0</v>
      </c>
      <c r="F58" t="str">
        <f t="shared" si="2"/>
        <v>0</v>
      </c>
    </row>
    <row r="59" spans="1:6" ht="15">
      <c r="A59" s="3" t="s">
        <v>164</v>
      </c>
      <c r="E59" t="str">
        <f t="shared" si="1"/>
        <v>0</v>
      </c>
      <c r="F59" t="str">
        <f t="shared" si="2"/>
        <v>0</v>
      </c>
    </row>
    <row r="60" spans="1:6" ht="15.6">
      <c r="A60" s="3" t="s">
        <v>475</v>
      </c>
      <c r="E60" t="str">
        <f t="shared" si="1"/>
        <v>0</v>
      </c>
      <c r="F60" t="str">
        <f t="shared" si="2"/>
        <v>0</v>
      </c>
    </row>
    <row r="61" spans="1:6" ht="15">
      <c r="A61" s="3" t="s">
        <v>165</v>
      </c>
      <c r="B61" t="s">
        <v>580</v>
      </c>
      <c r="C61" t="str">
        <f>A55</f>
        <v>5. Cidade Tiradentes</v>
      </c>
      <c r="D61" t="s">
        <v>427</v>
      </c>
      <c r="E61" t="str">
        <f t="shared" si="1"/>
        <v>0</v>
      </c>
      <c r="F61" t="str">
        <f t="shared" si="2"/>
        <v>1</v>
      </c>
    </row>
    <row r="62" spans="1:6" ht="15">
      <c r="A62" s="3" t="s">
        <v>40</v>
      </c>
      <c r="B62" t="s">
        <v>580</v>
      </c>
      <c r="C62" t="str">
        <f>A55</f>
        <v>5. Cidade Tiradentes</v>
      </c>
      <c r="D62" t="s">
        <v>427</v>
      </c>
      <c r="E62" t="str">
        <f t="shared" si="1"/>
        <v>0</v>
      </c>
      <c r="F62" t="str">
        <f t="shared" si="2"/>
        <v>1</v>
      </c>
    </row>
    <row r="63" spans="1:6" ht="15">
      <c r="A63" s="3" t="s">
        <v>41</v>
      </c>
      <c r="B63" t="s">
        <v>580</v>
      </c>
      <c r="C63" t="str">
        <f>A55</f>
        <v>5. Cidade Tiradentes</v>
      </c>
      <c r="D63" t="s">
        <v>427</v>
      </c>
      <c r="E63" t="str">
        <f t="shared" si="1"/>
        <v>0</v>
      </c>
      <c r="F63" t="str">
        <f t="shared" si="2"/>
        <v>1</v>
      </c>
    </row>
    <row r="64" spans="1:6" ht="15">
      <c r="A64" s="3" t="s">
        <v>42</v>
      </c>
      <c r="B64" t="s">
        <v>580</v>
      </c>
      <c r="C64" t="str">
        <f>A55</f>
        <v>5. Cidade Tiradentes</v>
      </c>
      <c r="D64" t="s">
        <v>427</v>
      </c>
      <c r="E64" t="str">
        <f t="shared" si="1"/>
        <v>0</v>
      </c>
      <c r="F64" t="str">
        <f t="shared" si="2"/>
        <v>1</v>
      </c>
    </row>
    <row r="65" spans="1:6" ht="15">
      <c r="A65" s="3" t="s">
        <v>43</v>
      </c>
      <c r="B65" t="s">
        <v>580</v>
      </c>
      <c r="C65" t="str">
        <f>A55</f>
        <v>5. Cidade Tiradentes</v>
      </c>
      <c r="D65" t="s">
        <v>427</v>
      </c>
      <c r="E65" t="str">
        <f t="shared" si="1"/>
        <v>0</v>
      </c>
      <c r="F65" t="str">
        <f t="shared" si="2"/>
        <v>1</v>
      </c>
    </row>
    <row r="66" spans="1:6" ht="15">
      <c r="A66" s="3"/>
      <c r="E66" t="str">
        <f t="shared" si="1"/>
        <v>0</v>
      </c>
      <c r="F66" t="str">
        <f t="shared" si="2"/>
        <v>0</v>
      </c>
    </row>
    <row r="67" spans="1:6" ht="15.6">
      <c r="A67" s="3" t="s">
        <v>167</v>
      </c>
      <c r="E67" t="str">
        <f t="shared" si="1"/>
        <v>0</v>
      </c>
      <c r="F67" t="str">
        <f t="shared" si="2"/>
        <v>0</v>
      </c>
    </row>
    <row r="68" spans="1:6" ht="15">
      <c r="A68" s="3" t="s">
        <v>168</v>
      </c>
      <c r="E68" t="str">
        <f t="shared" si="1"/>
        <v>0</v>
      </c>
      <c r="F68" t="str">
        <f t="shared" si="2"/>
        <v>0</v>
      </c>
    </row>
    <row r="69" spans="1:6" ht="15">
      <c r="A69" s="3" t="s">
        <v>169</v>
      </c>
      <c r="E69" t="str">
        <f t="shared" si="1"/>
        <v>0</v>
      </c>
      <c r="F69" t="str">
        <f t="shared" si="2"/>
        <v>0</v>
      </c>
    </row>
    <row r="70" spans="1:6" ht="15">
      <c r="A70" s="3" t="s">
        <v>170</v>
      </c>
      <c r="E70" t="str">
        <f t="shared" si="1"/>
        <v>0</v>
      </c>
      <c r="F70" t="str">
        <f t="shared" si="2"/>
        <v>0</v>
      </c>
    </row>
    <row r="71" spans="1:6" ht="15">
      <c r="A71" s="3" t="s">
        <v>171</v>
      </c>
      <c r="E71" t="str">
        <f t="shared" si="1"/>
        <v>0</v>
      </c>
      <c r="F71" t="str">
        <f t="shared" si="2"/>
        <v>0</v>
      </c>
    </row>
    <row r="72" spans="1:6" ht="15.6">
      <c r="A72" s="3" t="s">
        <v>475</v>
      </c>
      <c r="E72" t="str">
        <f t="shared" si="1"/>
        <v>0</v>
      </c>
      <c r="F72" t="str">
        <f t="shared" si="2"/>
        <v>0</v>
      </c>
    </row>
    <row r="73" spans="1:6" ht="15">
      <c r="A73" s="3" t="s">
        <v>403</v>
      </c>
      <c r="B73" t="s">
        <v>579</v>
      </c>
      <c r="C73" t="str">
        <f>A67</f>
        <v>6. Ermelino Matarazzo (Ponte Rasa)</v>
      </c>
      <c r="D73" t="s">
        <v>97</v>
      </c>
      <c r="E73" t="str">
        <f t="shared" si="1"/>
        <v>1</v>
      </c>
      <c r="F73" t="str">
        <f t="shared" si="2"/>
        <v>0</v>
      </c>
    </row>
    <row r="74" spans="1:6" ht="15">
      <c r="A74" s="3" t="s">
        <v>404</v>
      </c>
      <c r="B74" t="s">
        <v>579</v>
      </c>
      <c r="C74" t="str">
        <f>A67</f>
        <v>6. Ermelino Matarazzo (Ponte Rasa)</v>
      </c>
      <c r="D74" t="s">
        <v>97</v>
      </c>
      <c r="E74" t="str">
        <f t="shared" si="1"/>
        <v>1</v>
      </c>
      <c r="F74" t="str">
        <f t="shared" si="2"/>
        <v>0</v>
      </c>
    </row>
    <row r="75" spans="1:6" ht="15">
      <c r="A75" s="3" t="s">
        <v>528</v>
      </c>
      <c r="B75" t="s">
        <v>579</v>
      </c>
      <c r="C75" t="str">
        <f>A67</f>
        <v>6. Ermelino Matarazzo (Ponte Rasa)</v>
      </c>
      <c r="D75" t="s">
        <v>97</v>
      </c>
      <c r="E75" t="str">
        <f t="shared" si="1"/>
        <v>1</v>
      </c>
      <c r="F75" t="str">
        <f t="shared" si="2"/>
        <v>0</v>
      </c>
    </row>
    <row r="76" spans="1:6" ht="15">
      <c r="A76" s="3" t="s">
        <v>529</v>
      </c>
      <c r="B76" t="s">
        <v>580</v>
      </c>
      <c r="C76" t="str">
        <f>A67</f>
        <v>6. Ermelino Matarazzo (Ponte Rasa)</v>
      </c>
      <c r="D76" t="s">
        <v>97</v>
      </c>
      <c r="E76" t="str">
        <f t="shared" si="1"/>
        <v>0</v>
      </c>
      <c r="F76" t="str">
        <f t="shared" si="2"/>
        <v>1</v>
      </c>
    </row>
    <row r="77" spans="1:6" ht="15">
      <c r="A77" s="3" t="s">
        <v>530</v>
      </c>
      <c r="B77" t="s">
        <v>579</v>
      </c>
      <c r="C77" t="str">
        <f>A67</f>
        <v>6. Ermelino Matarazzo (Ponte Rasa)</v>
      </c>
      <c r="D77" t="s">
        <v>97</v>
      </c>
      <c r="E77" t="str">
        <f t="shared" ref="E77:E140" si="4">IF(B77="M","1","0")</f>
        <v>1</v>
      </c>
      <c r="F77" t="str">
        <f t="shared" ref="F77:F140" si="5">IF(B77="F","1","0")</f>
        <v>0</v>
      </c>
    </row>
    <row r="78" spans="1:6" ht="15">
      <c r="A78" s="3"/>
      <c r="E78" t="str">
        <f t="shared" si="4"/>
        <v>0</v>
      </c>
      <c r="F78" t="str">
        <f t="shared" si="5"/>
        <v>0</v>
      </c>
    </row>
    <row r="79" spans="1:6" ht="15.6">
      <c r="A79" s="3" t="s">
        <v>98</v>
      </c>
      <c r="E79" t="str">
        <f t="shared" si="4"/>
        <v>0</v>
      </c>
      <c r="F79" t="str">
        <f t="shared" si="5"/>
        <v>0</v>
      </c>
    </row>
    <row r="80" spans="1:6" ht="15">
      <c r="A80" s="3" t="s">
        <v>531</v>
      </c>
      <c r="E80" t="str">
        <f t="shared" si="4"/>
        <v>0</v>
      </c>
      <c r="F80" t="str">
        <f t="shared" si="5"/>
        <v>0</v>
      </c>
    </row>
    <row r="81" spans="1:6" ht="15">
      <c r="A81" s="3" t="s">
        <v>532</v>
      </c>
      <c r="E81" t="str">
        <f t="shared" si="4"/>
        <v>0</v>
      </c>
      <c r="F81" t="str">
        <f t="shared" si="5"/>
        <v>0</v>
      </c>
    </row>
    <row r="82" spans="1:6" ht="15">
      <c r="A82" s="3" t="s">
        <v>652</v>
      </c>
      <c r="E82" t="str">
        <f t="shared" si="4"/>
        <v>0</v>
      </c>
      <c r="F82" t="str">
        <f t="shared" si="5"/>
        <v>0</v>
      </c>
    </row>
    <row r="83" spans="1:6" ht="15">
      <c r="A83" s="3" t="s">
        <v>538</v>
      </c>
      <c r="E83" t="str">
        <f t="shared" si="4"/>
        <v>0</v>
      </c>
      <c r="F83" t="str">
        <f t="shared" si="5"/>
        <v>0</v>
      </c>
    </row>
    <row r="84" spans="1:6" ht="15.6">
      <c r="A84" s="3" t="s">
        <v>475</v>
      </c>
      <c r="E84" t="str">
        <f t="shared" si="4"/>
        <v>0</v>
      </c>
      <c r="F84" t="str">
        <f t="shared" si="5"/>
        <v>0</v>
      </c>
    </row>
    <row r="85" spans="1:6" ht="15.6">
      <c r="A85" s="2" t="s">
        <v>539</v>
      </c>
      <c r="B85" t="s">
        <v>579</v>
      </c>
      <c r="C85" t="str">
        <f>A79</f>
        <v>7. Guaianases</v>
      </c>
      <c r="D85" t="s">
        <v>178</v>
      </c>
      <c r="E85" t="str">
        <f t="shared" si="4"/>
        <v>1</v>
      </c>
      <c r="F85" t="str">
        <f t="shared" si="5"/>
        <v>0</v>
      </c>
    </row>
    <row r="86" spans="1:6" ht="15">
      <c r="A86" s="3" t="s">
        <v>540</v>
      </c>
      <c r="B86" t="s">
        <v>579</v>
      </c>
      <c r="C86" t="str">
        <f>A79</f>
        <v>7. Guaianases</v>
      </c>
      <c r="D86" t="s">
        <v>178</v>
      </c>
      <c r="E86" t="str">
        <f t="shared" si="4"/>
        <v>1</v>
      </c>
      <c r="F86" t="str">
        <f t="shared" si="5"/>
        <v>0</v>
      </c>
    </row>
    <row r="87" spans="1:6" ht="15">
      <c r="A87" s="3" t="s">
        <v>541</v>
      </c>
      <c r="B87" t="s">
        <v>580</v>
      </c>
      <c r="C87" t="str">
        <f>A79</f>
        <v>7. Guaianases</v>
      </c>
      <c r="D87" t="s">
        <v>178</v>
      </c>
      <c r="E87" t="str">
        <f t="shared" si="4"/>
        <v>0</v>
      </c>
      <c r="F87" t="str">
        <f t="shared" si="5"/>
        <v>1</v>
      </c>
    </row>
    <row r="88" spans="1:6" ht="15">
      <c r="A88" s="3" t="s">
        <v>542</v>
      </c>
      <c r="B88" t="s">
        <v>580</v>
      </c>
      <c r="C88" t="str">
        <f>A79</f>
        <v>7. Guaianases</v>
      </c>
      <c r="D88" t="s">
        <v>178</v>
      </c>
      <c r="E88" t="str">
        <f t="shared" si="4"/>
        <v>0</v>
      </c>
      <c r="F88" t="str">
        <f t="shared" si="5"/>
        <v>1</v>
      </c>
    </row>
    <row r="89" spans="1:6" ht="15">
      <c r="A89" s="3" t="s">
        <v>543</v>
      </c>
      <c r="B89" t="s">
        <v>580</v>
      </c>
      <c r="C89" t="str">
        <f>A79</f>
        <v>7. Guaianases</v>
      </c>
      <c r="D89" t="s">
        <v>178</v>
      </c>
      <c r="E89" t="str">
        <f t="shared" si="4"/>
        <v>0</v>
      </c>
      <c r="F89" t="str">
        <f t="shared" si="5"/>
        <v>1</v>
      </c>
    </row>
    <row r="90" spans="1:6" ht="15">
      <c r="A90" s="3"/>
      <c r="E90" t="str">
        <f t="shared" si="4"/>
        <v>0</v>
      </c>
      <c r="F90" t="str">
        <f t="shared" si="5"/>
        <v>0</v>
      </c>
    </row>
    <row r="91" spans="1:6" ht="15.6">
      <c r="A91" s="3" t="s">
        <v>544</v>
      </c>
      <c r="E91" t="str">
        <f t="shared" si="4"/>
        <v>0</v>
      </c>
      <c r="F91" t="str">
        <f t="shared" si="5"/>
        <v>0</v>
      </c>
    </row>
    <row r="92" spans="1:6" ht="15">
      <c r="A92" s="3" t="s">
        <v>545</v>
      </c>
      <c r="E92" t="str">
        <f t="shared" si="4"/>
        <v>0</v>
      </c>
      <c r="F92" t="str">
        <f t="shared" si="5"/>
        <v>0</v>
      </c>
    </row>
    <row r="93" spans="1:6" ht="15">
      <c r="A93" s="3" t="s">
        <v>546</v>
      </c>
      <c r="E93" t="str">
        <f t="shared" si="4"/>
        <v>0</v>
      </c>
      <c r="F93" t="str">
        <f t="shared" si="5"/>
        <v>0</v>
      </c>
    </row>
    <row r="94" spans="1:6" ht="15">
      <c r="A94" s="3" t="s">
        <v>547</v>
      </c>
      <c r="E94" t="str">
        <f t="shared" si="4"/>
        <v>0</v>
      </c>
      <c r="F94" t="str">
        <f t="shared" si="5"/>
        <v>0</v>
      </c>
    </row>
    <row r="95" spans="1:6" ht="15">
      <c r="A95" s="3" t="s">
        <v>548</v>
      </c>
      <c r="E95" t="str">
        <f t="shared" si="4"/>
        <v>0</v>
      </c>
      <c r="F95" t="str">
        <f t="shared" si="5"/>
        <v>0</v>
      </c>
    </row>
    <row r="96" spans="1:6" ht="15.6">
      <c r="A96" s="3" t="s">
        <v>475</v>
      </c>
      <c r="E96" t="str">
        <f t="shared" si="4"/>
        <v>0</v>
      </c>
      <c r="F96" t="str">
        <f t="shared" si="5"/>
        <v>0</v>
      </c>
    </row>
    <row r="97" spans="1:6" ht="15">
      <c r="A97" s="3" t="s">
        <v>549</v>
      </c>
      <c r="B97" t="s">
        <v>99</v>
      </c>
      <c r="C97" t="str">
        <f>A91</f>
        <v>8. Itaim Paulista (Vila Curuçá)</v>
      </c>
      <c r="D97" t="s">
        <v>100</v>
      </c>
      <c r="E97" t="str">
        <f t="shared" si="4"/>
        <v>0</v>
      </c>
      <c r="F97" t="str">
        <f t="shared" si="5"/>
        <v>1</v>
      </c>
    </row>
    <row r="98" spans="1:6" ht="15">
      <c r="A98" s="3" t="s">
        <v>550</v>
      </c>
      <c r="B98" t="s">
        <v>101</v>
      </c>
      <c r="C98" t="str">
        <f>A91</f>
        <v>8. Itaim Paulista (Vila Curuçá)</v>
      </c>
      <c r="D98" t="s">
        <v>100</v>
      </c>
      <c r="E98" t="str">
        <f t="shared" si="4"/>
        <v>1</v>
      </c>
      <c r="F98" t="str">
        <f t="shared" si="5"/>
        <v>0</v>
      </c>
    </row>
    <row r="99" spans="1:6" ht="15">
      <c r="A99" s="3" t="s">
        <v>551</v>
      </c>
      <c r="B99" t="s">
        <v>101</v>
      </c>
      <c r="C99" t="str">
        <f>A91</f>
        <v>8. Itaim Paulista (Vila Curuçá)</v>
      </c>
      <c r="D99" t="s">
        <v>100</v>
      </c>
      <c r="E99" t="str">
        <f t="shared" si="4"/>
        <v>1</v>
      </c>
      <c r="F99" t="str">
        <f t="shared" si="5"/>
        <v>0</v>
      </c>
    </row>
    <row r="100" spans="1:6" ht="15">
      <c r="A100" s="3" t="s">
        <v>552</v>
      </c>
      <c r="B100" t="s">
        <v>101</v>
      </c>
      <c r="C100" t="str">
        <f>A91</f>
        <v>8. Itaim Paulista (Vila Curuçá)</v>
      </c>
      <c r="D100" t="s">
        <v>100</v>
      </c>
      <c r="E100" t="str">
        <f t="shared" si="4"/>
        <v>1</v>
      </c>
      <c r="F100" t="str">
        <f t="shared" si="5"/>
        <v>0</v>
      </c>
    </row>
    <row r="101" spans="1:6" ht="15">
      <c r="A101" s="3" t="s">
        <v>428</v>
      </c>
      <c r="B101" t="s">
        <v>101</v>
      </c>
      <c r="C101" t="str">
        <f>A91</f>
        <v>8. Itaim Paulista (Vila Curuçá)</v>
      </c>
      <c r="D101" t="s">
        <v>100</v>
      </c>
      <c r="E101" t="str">
        <f t="shared" si="4"/>
        <v>1</v>
      </c>
      <c r="F101" t="str">
        <f t="shared" si="5"/>
        <v>0</v>
      </c>
    </row>
    <row r="102" spans="1:6" ht="15">
      <c r="A102" s="3"/>
      <c r="E102" t="str">
        <f t="shared" si="4"/>
        <v>0</v>
      </c>
      <c r="F102" t="str">
        <f t="shared" si="5"/>
        <v>0</v>
      </c>
    </row>
    <row r="103" spans="1:6" ht="15.6">
      <c r="A103" s="3" t="s">
        <v>429</v>
      </c>
      <c r="E103" t="str">
        <f t="shared" si="4"/>
        <v>0</v>
      </c>
      <c r="F103" t="str">
        <f t="shared" si="5"/>
        <v>0</v>
      </c>
    </row>
    <row r="104" spans="1:6" ht="15">
      <c r="A104" s="3" t="s">
        <v>430</v>
      </c>
      <c r="E104" t="str">
        <f t="shared" si="4"/>
        <v>0</v>
      </c>
      <c r="F104" t="str">
        <f t="shared" si="5"/>
        <v>0</v>
      </c>
    </row>
    <row r="105" spans="1:6" ht="15">
      <c r="A105" s="3" t="s">
        <v>431</v>
      </c>
      <c r="E105" t="str">
        <f t="shared" si="4"/>
        <v>0</v>
      </c>
      <c r="F105" t="str">
        <f t="shared" si="5"/>
        <v>0</v>
      </c>
    </row>
    <row r="106" spans="1:6" ht="15">
      <c r="A106" s="3" t="s">
        <v>432</v>
      </c>
      <c r="E106" t="str">
        <f t="shared" si="4"/>
        <v>0</v>
      </c>
      <c r="F106" t="str">
        <f t="shared" si="5"/>
        <v>0</v>
      </c>
    </row>
    <row r="107" spans="1:6" ht="15">
      <c r="A107" s="3" t="s">
        <v>300</v>
      </c>
      <c r="E107" t="str">
        <f t="shared" si="4"/>
        <v>0</v>
      </c>
      <c r="F107" t="str">
        <f t="shared" si="5"/>
        <v>0</v>
      </c>
    </row>
    <row r="108" spans="1:6" ht="15.6">
      <c r="A108" s="3" t="s">
        <v>475</v>
      </c>
      <c r="E108" t="str">
        <f t="shared" si="4"/>
        <v>0</v>
      </c>
      <c r="F108" t="str">
        <f t="shared" si="5"/>
        <v>0</v>
      </c>
    </row>
    <row r="109" spans="1:6" ht="15">
      <c r="A109" s="3" t="s">
        <v>301</v>
      </c>
      <c r="B109" t="s">
        <v>580</v>
      </c>
      <c r="C109" t="str">
        <f>A103</f>
        <v>9. Itaquera (Cidade Líder)</v>
      </c>
      <c r="D109" t="s">
        <v>102</v>
      </c>
      <c r="E109" t="str">
        <f t="shared" si="4"/>
        <v>0</v>
      </c>
      <c r="F109" t="str">
        <f t="shared" si="5"/>
        <v>1</v>
      </c>
    </row>
    <row r="110" spans="1:6" ht="15">
      <c r="A110" s="3" t="s">
        <v>302</v>
      </c>
      <c r="B110" t="s">
        <v>579</v>
      </c>
      <c r="C110" t="str">
        <f>A103</f>
        <v>9. Itaquera (Cidade Líder)</v>
      </c>
      <c r="D110" t="s">
        <v>102</v>
      </c>
      <c r="E110" t="str">
        <f t="shared" si="4"/>
        <v>1</v>
      </c>
      <c r="F110" t="str">
        <f t="shared" si="5"/>
        <v>0</v>
      </c>
    </row>
    <row r="111" spans="1:6" ht="15">
      <c r="A111" s="3" t="s">
        <v>303</v>
      </c>
      <c r="B111" t="s">
        <v>579</v>
      </c>
      <c r="C111" t="str">
        <f>A103</f>
        <v>9. Itaquera (Cidade Líder)</v>
      </c>
      <c r="D111" t="s">
        <v>102</v>
      </c>
      <c r="E111" t="str">
        <f t="shared" si="4"/>
        <v>1</v>
      </c>
      <c r="F111" t="str">
        <f t="shared" si="5"/>
        <v>0</v>
      </c>
    </row>
    <row r="112" spans="1:6" ht="15">
      <c r="A112" s="3" t="s">
        <v>437</v>
      </c>
      <c r="B112" t="s">
        <v>579</v>
      </c>
      <c r="C112" t="str">
        <f>A103</f>
        <v>9. Itaquera (Cidade Líder)</v>
      </c>
      <c r="D112" t="s">
        <v>102</v>
      </c>
      <c r="E112" t="str">
        <f t="shared" si="4"/>
        <v>1</v>
      </c>
      <c r="F112" t="str">
        <f t="shared" si="5"/>
        <v>0</v>
      </c>
    </row>
    <row r="113" spans="1:6" ht="15">
      <c r="A113" s="3" t="s">
        <v>438</v>
      </c>
      <c r="B113" t="s">
        <v>579</v>
      </c>
      <c r="C113" t="str">
        <f>A103</f>
        <v>9. Itaquera (Cidade Líder)</v>
      </c>
      <c r="D113" t="s">
        <v>102</v>
      </c>
      <c r="E113" t="str">
        <f t="shared" si="4"/>
        <v>1</v>
      </c>
      <c r="F113" t="str">
        <f t="shared" si="5"/>
        <v>0</v>
      </c>
    </row>
    <row r="114" spans="1:6" ht="15">
      <c r="A114" s="3"/>
      <c r="E114" t="str">
        <f t="shared" si="4"/>
        <v>0</v>
      </c>
      <c r="F114" t="str">
        <f t="shared" si="5"/>
        <v>0</v>
      </c>
    </row>
    <row r="115" spans="1:6" ht="15.6">
      <c r="A115" s="3" t="s">
        <v>439</v>
      </c>
      <c r="E115" t="str">
        <f t="shared" si="4"/>
        <v>0</v>
      </c>
      <c r="F115" t="str">
        <f t="shared" si="5"/>
        <v>0</v>
      </c>
    </row>
    <row r="116" spans="1:6" ht="15.6">
      <c r="A116" s="2" t="s">
        <v>440</v>
      </c>
      <c r="E116" t="str">
        <f t="shared" si="4"/>
        <v>0</v>
      </c>
      <c r="F116" t="str">
        <f t="shared" si="5"/>
        <v>0</v>
      </c>
    </row>
    <row r="117" spans="1:6" ht="15">
      <c r="A117" s="3" t="s">
        <v>441</v>
      </c>
      <c r="E117" t="str">
        <f t="shared" si="4"/>
        <v>0</v>
      </c>
      <c r="F117" t="str">
        <f t="shared" si="5"/>
        <v>0</v>
      </c>
    </row>
    <row r="118" spans="1:6" ht="15">
      <c r="A118" s="3" t="s">
        <v>442</v>
      </c>
      <c r="E118" t="str">
        <f t="shared" si="4"/>
        <v>0</v>
      </c>
      <c r="F118" t="str">
        <f t="shared" si="5"/>
        <v>0</v>
      </c>
    </row>
    <row r="119" spans="1:6" ht="15">
      <c r="A119" s="3" t="s">
        <v>166</v>
      </c>
      <c r="E119" t="str">
        <f t="shared" si="4"/>
        <v>0</v>
      </c>
      <c r="F119" t="str">
        <f t="shared" si="5"/>
        <v>0</v>
      </c>
    </row>
    <row r="120" spans="1:6" ht="15.6">
      <c r="A120" s="3" t="s">
        <v>475</v>
      </c>
      <c r="E120" t="str">
        <f t="shared" si="4"/>
        <v>0</v>
      </c>
      <c r="F120" t="str">
        <f t="shared" si="5"/>
        <v>0</v>
      </c>
    </row>
    <row r="121" spans="1:6" ht="15">
      <c r="A121" s="3" t="s">
        <v>316</v>
      </c>
      <c r="B121" t="s">
        <v>103</v>
      </c>
      <c r="C121" t="str">
        <f>A115</f>
        <v>10. Jardim Helena</v>
      </c>
      <c r="D121" t="s">
        <v>207</v>
      </c>
      <c r="E121" t="str">
        <f t="shared" si="4"/>
        <v>0</v>
      </c>
      <c r="F121" t="str">
        <f t="shared" si="5"/>
        <v>1</v>
      </c>
    </row>
    <row r="122" spans="1:6" ht="15">
      <c r="A122" s="3" t="s">
        <v>317</v>
      </c>
      <c r="B122" t="s">
        <v>104</v>
      </c>
      <c r="C122" t="str">
        <f>A115</f>
        <v>10. Jardim Helena</v>
      </c>
      <c r="D122" t="s">
        <v>207</v>
      </c>
      <c r="E122" t="str">
        <f t="shared" si="4"/>
        <v>1</v>
      </c>
      <c r="F122" t="str">
        <f t="shared" si="5"/>
        <v>0</v>
      </c>
    </row>
    <row r="123" spans="1:6" ht="15">
      <c r="A123" s="3" t="s">
        <v>183</v>
      </c>
      <c r="B123" t="s">
        <v>580</v>
      </c>
      <c r="C123" t="str">
        <f>A115</f>
        <v>10. Jardim Helena</v>
      </c>
      <c r="D123" t="s">
        <v>207</v>
      </c>
      <c r="E123" t="str">
        <f t="shared" si="4"/>
        <v>0</v>
      </c>
      <c r="F123" t="str">
        <f t="shared" si="5"/>
        <v>1</v>
      </c>
    </row>
    <row r="124" spans="1:6" ht="15">
      <c r="A124" s="3" t="s">
        <v>184</v>
      </c>
      <c r="B124" t="s">
        <v>580</v>
      </c>
      <c r="C124" t="str">
        <f>A115</f>
        <v>10. Jardim Helena</v>
      </c>
      <c r="D124" t="s">
        <v>207</v>
      </c>
      <c r="E124" t="str">
        <f t="shared" si="4"/>
        <v>0</v>
      </c>
      <c r="F124" t="str">
        <f t="shared" si="5"/>
        <v>1</v>
      </c>
    </row>
    <row r="125" spans="1:6" ht="15">
      <c r="A125" s="3" t="s">
        <v>185</v>
      </c>
      <c r="B125" t="s">
        <v>580</v>
      </c>
      <c r="C125" t="str">
        <f>A115</f>
        <v>10. Jardim Helena</v>
      </c>
      <c r="D125" t="s">
        <v>207</v>
      </c>
      <c r="E125" t="str">
        <f t="shared" si="4"/>
        <v>0</v>
      </c>
      <c r="F125" t="str">
        <f t="shared" si="5"/>
        <v>1</v>
      </c>
    </row>
    <row r="126" spans="1:6" ht="15">
      <c r="A126" s="3"/>
      <c r="E126" t="str">
        <f t="shared" si="4"/>
        <v>0</v>
      </c>
      <c r="F126" t="str">
        <f t="shared" si="5"/>
        <v>0</v>
      </c>
    </row>
    <row r="127" spans="1:6" ht="15.6">
      <c r="A127" s="3" t="s">
        <v>186</v>
      </c>
      <c r="E127" t="str">
        <f t="shared" si="4"/>
        <v>0</v>
      </c>
      <c r="F127" t="str">
        <f t="shared" si="5"/>
        <v>0</v>
      </c>
    </row>
    <row r="128" spans="1:6" ht="15">
      <c r="A128" s="3" t="s">
        <v>187</v>
      </c>
      <c r="E128" t="str">
        <f t="shared" si="4"/>
        <v>0</v>
      </c>
      <c r="F128" t="str">
        <f t="shared" si="5"/>
        <v>0</v>
      </c>
    </row>
    <row r="129" spans="1:6" ht="15">
      <c r="A129" s="3" t="s">
        <v>188</v>
      </c>
      <c r="E129" t="str">
        <f t="shared" si="4"/>
        <v>0</v>
      </c>
      <c r="F129" t="str">
        <f t="shared" si="5"/>
        <v>0</v>
      </c>
    </row>
    <row r="130" spans="1:6" ht="15">
      <c r="A130" s="3" t="s">
        <v>189</v>
      </c>
      <c r="E130" t="str">
        <f t="shared" si="4"/>
        <v>0</v>
      </c>
      <c r="F130" t="str">
        <f t="shared" si="5"/>
        <v>0</v>
      </c>
    </row>
    <row r="131" spans="1:6" ht="15">
      <c r="A131" s="3" t="s">
        <v>329</v>
      </c>
      <c r="E131" t="str">
        <f t="shared" si="4"/>
        <v>0</v>
      </c>
      <c r="F131" t="str">
        <f t="shared" si="5"/>
        <v>0</v>
      </c>
    </row>
    <row r="132" spans="1:6" ht="15.6">
      <c r="A132" s="3" t="s">
        <v>475</v>
      </c>
      <c r="E132" t="str">
        <f t="shared" si="4"/>
        <v>0</v>
      </c>
      <c r="F132" t="str">
        <f t="shared" si="5"/>
        <v>0</v>
      </c>
    </row>
    <row r="133" spans="1:6" ht="15">
      <c r="A133" s="3" t="s">
        <v>330</v>
      </c>
      <c r="B133" t="s">
        <v>580</v>
      </c>
      <c r="C133" t="str">
        <f>A127</f>
        <v>11. José Bonifácio</v>
      </c>
      <c r="D133" t="s">
        <v>180</v>
      </c>
      <c r="E133" t="str">
        <f t="shared" si="4"/>
        <v>0</v>
      </c>
      <c r="F133" t="str">
        <f t="shared" si="5"/>
        <v>1</v>
      </c>
    </row>
    <row r="134" spans="1:6" ht="15">
      <c r="A134" s="3" t="s">
        <v>331</v>
      </c>
      <c r="B134" t="s">
        <v>105</v>
      </c>
      <c r="C134" t="str">
        <f>A127</f>
        <v>11. José Bonifácio</v>
      </c>
      <c r="D134" t="s">
        <v>180</v>
      </c>
      <c r="E134" t="str">
        <f t="shared" si="4"/>
        <v>1</v>
      </c>
      <c r="F134" t="str">
        <f t="shared" si="5"/>
        <v>0</v>
      </c>
    </row>
    <row r="135" spans="1:6" ht="15">
      <c r="A135" s="3" t="s">
        <v>332</v>
      </c>
      <c r="B135" t="s">
        <v>580</v>
      </c>
      <c r="C135" t="str">
        <f>A127</f>
        <v>11. José Bonifácio</v>
      </c>
      <c r="D135" t="s">
        <v>180</v>
      </c>
      <c r="E135" t="str">
        <f t="shared" si="4"/>
        <v>0</v>
      </c>
      <c r="F135" t="str">
        <f t="shared" si="5"/>
        <v>1</v>
      </c>
    </row>
    <row r="136" spans="1:6" ht="15">
      <c r="A136" s="3" t="s">
        <v>333</v>
      </c>
      <c r="B136" t="s">
        <v>579</v>
      </c>
      <c r="C136" t="str">
        <f>A127</f>
        <v>11. José Bonifácio</v>
      </c>
      <c r="D136" t="s">
        <v>180</v>
      </c>
      <c r="E136" t="str">
        <f t="shared" si="4"/>
        <v>1</v>
      </c>
      <c r="F136" t="str">
        <f t="shared" si="5"/>
        <v>0</v>
      </c>
    </row>
    <row r="137" spans="1:6" ht="15">
      <c r="A137" s="3" t="s">
        <v>334</v>
      </c>
      <c r="B137" t="s">
        <v>579</v>
      </c>
      <c r="C137" t="str">
        <f>A127</f>
        <v>11. José Bonifácio</v>
      </c>
      <c r="D137" t="s">
        <v>180</v>
      </c>
      <c r="E137" t="str">
        <f t="shared" si="4"/>
        <v>1</v>
      </c>
      <c r="F137" t="str">
        <f t="shared" si="5"/>
        <v>0</v>
      </c>
    </row>
    <row r="138" spans="1:6" ht="15">
      <c r="A138" s="3"/>
      <c r="E138" t="str">
        <f t="shared" si="4"/>
        <v>0</v>
      </c>
      <c r="F138" t="str">
        <f t="shared" si="5"/>
        <v>0</v>
      </c>
    </row>
    <row r="139" spans="1:6" ht="15.6">
      <c r="A139" s="3" t="s">
        <v>335</v>
      </c>
      <c r="E139" t="str">
        <f t="shared" si="4"/>
        <v>0</v>
      </c>
      <c r="F139" t="str">
        <f t="shared" si="5"/>
        <v>0</v>
      </c>
    </row>
    <row r="140" spans="1:6" ht="15">
      <c r="A140" s="3" t="s">
        <v>336</v>
      </c>
      <c r="E140" t="str">
        <f t="shared" si="4"/>
        <v>0</v>
      </c>
      <c r="F140" t="str">
        <f t="shared" si="5"/>
        <v>0</v>
      </c>
    </row>
    <row r="141" spans="1:6" ht="15">
      <c r="A141" s="3" t="s">
        <v>337</v>
      </c>
      <c r="E141" t="str">
        <f t="shared" ref="E141:E204" si="6">IF(B141="M","1","0")</f>
        <v>0</v>
      </c>
      <c r="F141" t="str">
        <f t="shared" ref="F141:F204" si="7">IF(B141="F","1","0")</f>
        <v>0</v>
      </c>
    </row>
    <row r="142" spans="1:6" ht="15">
      <c r="A142" s="3" t="s">
        <v>338</v>
      </c>
      <c r="E142" t="str">
        <f t="shared" si="6"/>
        <v>0</v>
      </c>
      <c r="F142" t="str">
        <f t="shared" si="7"/>
        <v>0</v>
      </c>
    </row>
    <row r="143" spans="1:6" ht="15">
      <c r="A143" s="3" t="s">
        <v>339</v>
      </c>
      <c r="E143" t="str">
        <f t="shared" si="6"/>
        <v>0</v>
      </c>
      <c r="F143" t="str">
        <f t="shared" si="7"/>
        <v>0</v>
      </c>
    </row>
    <row r="144" spans="1:6" ht="15.6">
      <c r="A144" s="3" t="s">
        <v>475</v>
      </c>
      <c r="E144" t="str">
        <f t="shared" si="6"/>
        <v>0</v>
      </c>
      <c r="F144" t="str">
        <f t="shared" si="7"/>
        <v>0</v>
      </c>
    </row>
    <row r="145" spans="1:6" ht="15">
      <c r="A145" s="3" t="s">
        <v>195</v>
      </c>
      <c r="B145" t="s">
        <v>106</v>
      </c>
      <c r="C145" t="str">
        <f>A139</f>
        <v>12. Lajeado</v>
      </c>
      <c r="D145" t="s">
        <v>304</v>
      </c>
      <c r="E145" t="str">
        <f t="shared" si="6"/>
        <v>0</v>
      </c>
      <c r="F145" t="str">
        <f t="shared" si="7"/>
        <v>1</v>
      </c>
    </row>
    <row r="146" spans="1:6" ht="15">
      <c r="A146" s="3" t="s">
        <v>196</v>
      </c>
      <c r="B146" t="s">
        <v>579</v>
      </c>
      <c r="C146" t="str">
        <f>A139</f>
        <v>12. Lajeado</v>
      </c>
      <c r="D146" t="s">
        <v>304</v>
      </c>
      <c r="E146" t="str">
        <f t="shared" si="6"/>
        <v>1</v>
      </c>
      <c r="F146" t="str">
        <f t="shared" si="7"/>
        <v>0</v>
      </c>
    </row>
    <row r="147" spans="1:6" ht="15">
      <c r="A147" s="3" t="s">
        <v>471</v>
      </c>
      <c r="B147" t="s">
        <v>579</v>
      </c>
      <c r="C147" t="str">
        <f>A139</f>
        <v>12. Lajeado</v>
      </c>
      <c r="D147" t="s">
        <v>304</v>
      </c>
      <c r="E147" t="str">
        <f t="shared" si="6"/>
        <v>1</v>
      </c>
      <c r="F147" t="str">
        <f t="shared" si="7"/>
        <v>0</v>
      </c>
    </row>
    <row r="148" spans="1:6" ht="15">
      <c r="A148" s="3" t="s">
        <v>472</v>
      </c>
      <c r="B148" t="s">
        <v>107</v>
      </c>
      <c r="C148" t="str">
        <f>A139</f>
        <v>12. Lajeado</v>
      </c>
      <c r="D148" t="s">
        <v>304</v>
      </c>
      <c r="E148" t="str">
        <f t="shared" si="6"/>
        <v>0</v>
      </c>
      <c r="F148" t="str">
        <f t="shared" si="7"/>
        <v>1</v>
      </c>
    </row>
    <row r="149" spans="1:6" ht="15">
      <c r="A149" s="3" t="s">
        <v>591</v>
      </c>
      <c r="B149" t="s">
        <v>155</v>
      </c>
      <c r="C149" t="str">
        <f>A139</f>
        <v>12. Lajeado</v>
      </c>
      <c r="D149" t="s">
        <v>304</v>
      </c>
      <c r="E149" t="str">
        <f t="shared" si="6"/>
        <v>0</v>
      </c>
      <c r="F149" t="str">
        <f t="shared" si="7"/>
        <v>1</v>
      </c>
    </row>
    <row r="150" spans="1:6" ht="15">
      <c r="A150" s="3"/>
      <c r="E150" t="str">
        <f t="shared" si="6"/>
        <v>0</v>
      </c>
      <c r="F150" t="str">
        <f t="shared" si="7"/>
        <v>0</v>
      </c>
    </row>
    <row r="151" spans="1:6" ht="15.6">
      <c r="A151" s="3" t="s">
        <v>592</v>
      </c>
      <c r="E151" t="str">
        <f t="shared" si="6"/>
        <v>0</v>
      </c>
      <c r="F151" t="str">
        <f t="shared" si="7"/>
        <v>0</v>
      </c>
    </row>
    <row r="152" spans="1:6" ht="15">
      <c r="A152" s="3" t="s">
        <v>593</v>
      </c>
      <c r="E152" t="str">
        <f t="shared" si="6"/>
        <v>0</v>
      </c>
      <c r="F152" t="str">
        <f t="shared" si="7"/>
        <v>0</v>
      </c>
    </row>
    <row r="153" spans="1:6" ht="15">
      <c r="A153" s="3" t="s">
        <v>594</v>
      </c>
      <c r="E153" t="str">
        <f t="shared" si="6"/>
        <v>0</v>
      </c>
      <c r="F153" t="str">
        <f t="shared" si="7"/>
        <v>0</v>
      </c>
    </row>
    <row r="154" spans="1:6" ht="15">
      <c r="A154" s="3" t="s">
        <v>595</v>
      </c>
      <c r="E154" t="str">
        <f t="shared" si="6"/>
        <v>0</v>
      </c>
      <c r="F154" t="str">
        <f t="shared" si="7"/>
        <v>0</v>
      </c>
    </row>
    <row r="155" spans="1:6" ht="15">
      <c r="A155" s="3" t="s">
        <v>721</v>
      </c>
      <c r="E155" t="str">
        <f t="shared" si="6"/>
        <v>0</v>
      </c>
      <c r="F155" t="str">
        <f t="shared" si="7"/>
        <v>0</v>
      </c>
    </row>
    <row r="156" spans="1:6" ht="15.6">
      <c r="A156" s="3" t="s">
        <v>475</v>
      </c>
      <c r="E156" t="str">
        <f t="shared" si="6"/>
        <v>0</v>
      </c>
      <c r="F156" t="str">
        <f t="shared" si="7"/>
        <v>0</v>
      </c>
    </row>
    <row r="157" spans="1:6" ht="15">
      <c r="A157" s="3" t="s">
        <v>722</v>
      </c>
      <c r="B157" t="s">
        <v>580</v>
      </c>
      <c r="C157" t="str">
        <f>A151</f>
        <v>13. Mooca (Belém, Tatuapé, Água Rasa, Brás, Pari)</v>
      </c>
      <c r="D157" t="s">
        <v>108</v>
      </c>
      <c r="E157" t="str">
        <f t="shared" si="6"/>
        <v>0</v>
      </c>
      <c r="F157" t="str">
        <f t="shared" si="7"/>
        <v>1</v>
      </c>
    </row>
    <row r="158" spans="1:6" ht="15">
      <c r="A158" s="3" t="s">
        <v>723</v>
      </c>
      <c r="B158" t="s">
        <v>580</v>
      </c>
      <c r="C158" t="str">
        <f>A151</f>
        <v>13. Mooca (Belém, Tatuapé, Água Rasa, Brás, Pari)</v>
      </c>
      <c r="D158" t="s">
        <v>109</v>
      </c>
      <c r="E158" t="str">
        <f t="shared" si="6"/>
        <v>0</v>
      </c>
      <c r="F158" t="str">
        <f t="shared" si="7"/>
        <v>1</v>
      </c>
    </row>
    <row r="159" spans="1:6" ht="15">
      <c r="A159" s="3" t="s">
        <v>724</v>
      </c>
      <c r="B159" t="s">
        <v>110</v>
      </c>
      <c r="C159" t="str">
        <f>A151</f>
        <v>13. Mooca (Belém, Tatuapé, Água Rasa, Brás, Pari)</v>
      </c>
      <c r="D159" t="s">
        <v>108</v>
      </c>
      <c r="E159" t="str">
        <f t="shared" si="6"/>
        <v>0</v>
      </c>
      <c r="F159" t="str">
        <f t="shared" si="7"/>
        <v>1</v>
      </c>
    </row>
    <row r="160" spans="1:6" ht="15">
      <c r="A160" s="3" t="s">
        <v>725</v>
      </c>
      <c r="B160" t="s">
        <v>579</v>
      </c>
      <c r="C160" t="str">
        <f>A151</f>
        <v>13. Mooca (Belém, Tatuapé, Água Rasa, Brás, Pari)</v>
      </c>
      <c r="D160" t="s">
        <v>60</v>
      </c>
      <c r="E160" t="str">
        <f t="shared" si="6"/>
        <v>1</v>
      </c>
      <c r="F160" t="str">
        <f t="shared" si="7"/>
        <v>0</v>
      </c>
    </row>
    <row r="161" spans="1:37" ht="15">
      <c r="A161" s="3" t="s">
        <v>726</v>
      </c>
      <c r="B161" t="s">
        <v>579</v>
      </c>
      <c r="C161" t="str">
        <f>A151</f>
        <v>13. Mooca (Belém, Tatuapé, Água Rasa, Brás, Pari)</v>
      </c>
      <c r="D161" t="s">
        <v>108</v>
      </c>
      <c r="E161" t="str">
        <f t="shared" si="6"/>
        <v>1</v>
      </c>
      <c r="F161" t="str">
        <f t="shared" si="7"/>
        <v>0</v>
      </c>
    </row>
    <row r="162" spans="1:37" ht="15">
      <c r="A162" s="3"/>
      <c r="E162" t="str">
        <f t="shared" si="6"/>
        <v>0</v>
      </c>
      <c r="F162" t="str">
        <f t="shared" si="7"/>
        <v>0</v>
      </c>
    </row>
    <row r="163" spans="1:37" ht="15.6">
      <c r="A163" s="3" t="s">
        <v>727</v>
      </c>
      <c r="E163" t="str">
        <f t="shared" si="6"/>
        <v>0</v>
      </c>
      <c r="F163" t="str">
        <f t="shared" si="7"/>
        <v>0</v>
      </c>
    </row>
    <row r="164" spans="1:37" ht="15">
      <c r="A164" s="3" t="s">
        <v>240</v>
      </c>
      <c r="E164" t="str">
        <f t="shared" si="6"/>
        <v>0</v>
      </c>
      <c r="F164" t="str">
        <f t="shared" si="7"/>
        <v>0</v>
      </c>
    </row>
    <row r="165" spans="1:37" ht="15">
      <c r="A165" s="3" t="s">
        <v>241</v>
      </c>
      <c r="E165" t="str">
        <f t="shared" si="6"/>
        <v>0</v>
      </c>
      <c r="F165" t="str">
        <f t="shared" si="7"/>
        <v>0</v>
      </c>
    </row>
    <row r="166" spans="1:37" ht="15">
      <c r="A166" s="3" t="s">
        <v>728</v>
      </c>
      <c r="E166" t="str">
        <f t="shared" si="6"/>
        <v>0</v>
      </c>
      <c r="F166" t="str">
        <f t="shared" si="7"/>
        <v>0</v>
      </c>
    </row>
    <row r="167" spans="1:37" ht="15">
      <c r="A167" s="3" t="s">
        <v>598</v>
      </c>
      <c r="E167" t="str">
        <f t="shared" si="6"/>
        <v>0</v>
      </c>
      <c r="F167" t="str">
        <f t="shared" si="7"/>
        <v>0</v>
      </c>
    </row>
    <row r="168" spans="1:37" ht="15.6">
      <c r="A168" s="3" t="s">
        <v>475</v>
      </c>
      <c r="E168" t="str">
        <f t="shared" si="6"/>
        <v>0</v>
      </c>
      <c r="F168" t="str">
        <f t="shared" si="7"/>
        <v>0</v>
      </c>
    </row>
    <row r="169" spans="1:37" ht="15">
      <c r="A169" s="3" t="s">
        <v>599</v>
      </c>
      <c r="B169" t="s">
        <v>579</v>
      </c>
      <c r="C169" t="str">
        <f>A163</f>
        <v>14. Penha (Vila Matilde, Artur Alvim)</v>
      </c>
      <c r="D169" t="s">
        <v>61</v>
      </c>
      <c r="E169" t="str">
        <f t="shared" si="6"/>
        <v>1</v>
      </c>
      <c r="F169" t="str">
        <f t="shared" si="7"/>
        <v>0</v>
      </c>
      <c r="AK169" t="s">
        <v>202</v>
      </c>
    </row>
    <row r="170" spans="1:37" ht="15">
      <c r="A170" s="3" t="s">
        <v>600</v>
      </c>
      <c r="B170" t="s">
        <v>579</v>
      </c>
      <c r="C170" t="str">
        <f>A163</f>
        <v>14. Penha (Vila Matilde, Artur Alvim)</v>
      </c>
      <c r="D170" t="s">
        <v>61</v>
      </c>
      <c r="E170" t="str">
        <f t="shared" si="6"/>
        <v>1</v>
      </c>
      <c r="F170" t="str">
        <f t="shared" si="7"/>
        <v>0</v>
      </c>
      <c r="AK170" t="s">
        <v>62</v>
      </c>
    </row>
    <row r="171" spans="1:37" ht="15">
      <c r="A171" s="3" t="s">
        <v>601</v>
      </c>
      <c r="B171" t="s">
        <v>580</v>
      </c>
      <c r="C171" t="str">
        <f>A163</f>
        <v>14. Penha (Vila Matilde, Artur Alvim)</v>
      </c>
      <c r="D171" t="s">
        <v>61</v>
      </c>
      <c r="E171" t="str">
        <f t="shared" si="6"/>
        <v>0</v>
      </c>
      <c r="F171" t="str">
        <f t="shared" si="7"/>
        <v>1</v>
      </c>
      <c r="AK171" t="s">
        <v>204</v>
      </c>
    </row>
    <row r="172" spans="1:37" ht="15">
      <c r="A172" s="3" t="s">
        <v>602</v>
      </c>
      <c r="B172" t="s">
        <v>580</v>
      </c>
      <c r="C172" t="str">
        <f>A163</f>
        <v>14. Penha (Vila Matilde, Artur Alvim)</v>
      </c>
      <c r="D172" t="s">
        <v>61</v>
      </c>
      <c r="E172" t="str">
        <f t="shared" si="6"/>
        <v>0</v>
      </c>
      <c r="F172" t="str">
        <f t="shared" si="7"/>
        <v>1</v>
      </c>
      <c r="AK172" t="s">
        <v>357</v>
      </c>
    </row>
    <row r="173" spans="1:37" ht="15">
      <c r="A173" s="3" t="s">
        <v>603</v>
      </c>
      <c r="B173" t="s">
        <v>63</v>
      </c>
      <c r="C173" t="str">
        <f>A163</f>
        <v>14. Penha (Vila Matilde, Artur Alvim)</v>
      </c>
      <c r="D173" t="s">
        <v>61</v>
      </c>
      <c r="E173" t="str">
        <f t="shared" si="6"/>
        <v>0</v>
      </c>
      <c r="F173" t="str">
        <f t="shared" si="7"/>
        <v>1</v>
      </c>
      <c r="AK173" t="s">
        <v>64</v>
      </c>
    </row>
    <row r="174" spans="1:37" ht="15">
      <c r="A174" s="3"/>
      <c r="E174" t="str">
        <f t="shared" si="6"/>
        <v>0</v>
      </c>
      <c r="F174" t="str">
        <f t="shared" si="7"/>
        <v>0</v>
      </c>
      <c r="AK174" t="s">
        <v>176</v>
      </c>
    </row>
    <row r="175" spans="1:37" ht="15.6">
      <c r="A175" s="3" t="s">
        <v>604</v>
      </c>
      <c r="E175" t="str">
        <f t="shared" si="6"/>
        <v>0</v>
      </c>
      <c r="F175" t="str">
        <f t="shared" si="7"/>
        <v>0</v>
      </c>
      <c r="AK175" t="s">
        <v>65</v>
      </c>
    </row>
    <row r="176" spans="1:37" ht="15">
      <c r="A176" s="3" t="s">
        <v>489</v>
      </c>
      <c r="E176" t="str">
        <f t="shared" si="6"/>
        <v>0</v>
      </c>
      <c r="F176" t="str">
        <f t="shared" si="7"/>
        <v>0</v>
      </c>
      <c r="AK176" t="s">
        <v>175</v>
      </c>
    </row>
    <row r="177" spans="1:37" ht="15">
      <c r="A177" s="3" t="s">
        <v>490</v>
      </c>
      <c r="E177" t="str">
        <f t="shared" si="6"/>
        <v>0</v>
      </c>
      <c r="F177" t="str">
        <f t="shared" si="7"/>
        <v>0</v>
      </c>
      <c r="AK177" t="s">
        <v>66</v>
      </c>
    </row>
    <row r="178" spans="1:37" ht="15">
      <c r="A178" s="3" t="s">
        <v>491</v>
      </c>
      <c r="E178" t="str">
        <f t="shared" si="6"/>
        <v>0</v>
      </c>
      <c r="F178" t="str">
        <f t="shared" si="7"/>
        <v>0</v>
      </c>
      <c r="AK178" t="s">
        <v>67</v>
      </c>
    </row>
    <row r="179" spans="1:37" ht="15">
      <c r="A179" s="3" t="s">
        <v>365</v>
      </c>
      <c r="E179" t="str">
        <f t="shared" si="6"/>
        <v>0</v>
      </c>
      <c r="F179" t="str">
        <f t="shared" si="7"/>
        <v>0</v>
      </c>
      <c r="AK179" t="s">
        <v>68</v>
      </c>
    </row>
    <row r="180" spans="1:37" ht="15.6">
      <c r="A180" s="3" t="s">
        <v>475</v>
      </c>
      <c r="E180" t="str">
        <f t="shared" si="6"/>
        <v>0</v>
      </c>
      <c r="F180" t="str">
        <f t="shared" si="7"/>
        <v>0</v>
      </c>
      <c r="AK180" t="s">
        <v>69</v>
      </c>
    </row>
    <row r="181" spans="1:37" ht="15">
      <c r="A181" s="3" t="s">
        <v>366</v>
      </c>
      <c r="B181" t="s">
        <v>579</v>
      </c>
      <c r="C181" t="str">
        <f>A175</f>
        <v>15. São Mateus</v>
      </c>
      <c r="D181" t="s">
        <v>202</v>
      </c>
      <c r="E181" t="str">
        <f t="shared" si="6"/>
        <v>1</v>
      </c>
      <c r="F181" t="str">
        <f t="shared" si="7"/>
        <v>0</v>
      </c>
      <c r="AK181" t="s">
        <v>70</v>
      </c>
    </row>
    <row r="182" spans="1:37" ht="15">
      <c r="A182" s="3" t="s">
        <v>367</v>
      </c>
      <c r="B182" t="s">
        <v>580</v>
      </c>
      <c r="C182" t="str">
        <f>A175</f>
        <v>15. São Mateus</v>
      </c>
      <c r="D182" t="s">
        <v>202</v>
      </c>
      <c r="E182" t="str">
        <f t="shared" si="6"/>
        <v>0</v>
      </c>
      <c r="F182" t="str">
        <f t="shared" si="7"/>
        <v>1</v>
      </c>
      <c r="AK182" t="s">
        <v>71</v>
      </c>
    </row>
    <row r="183" spans="1:37" ht="15">
      <c r="A183" s="3" t="s">
        <v>497</v>
      </c>
      <c r="B183" t="s">
        <v>579</v>
      </c>
      <c r="C183" t="str">
        <f>A175</f>
        <v>15. São Mateus</v>
      </c>
      <c r="D183" t="s">
        <v>202</v>
      </c>
      <c r="E183" t="str">
        <f t="shared" si="6"/>
        <v>1</v>
      </c>
      <c r="F183" t="str">
        <f t="shared" si="7"/>
        <v>0</v>
      </c>
      <c r="AK183" t="s">
        <v>72</v>
      </c>
    </row>
    <row r="184" spans="1:37" ht="15">
      <c r="A184" s="3" t="s">
        <v>498</v>
      </c>
      <c r="B184" t="s">
        <v>73</v>
      </c>
      <c r="C184" t="str">
        <f>A175</f>
        <v>15. São Mateus</v>
      </c>
      <c r="D184" t="s">
        <v>202</v>
      </c>
      <c r="E184" t="str">
        <f t="shared" si="6"/>
        <v>1</v>
      </c>
      <c r="F184" t="str">
        <f t="shared" si="7"/>
        <v>0</v>
      </c>
      <c r="AK184" t="s">
        <v>74</v>
      </c>
    </row>
    <row r="185" spans="1:37" ht="15">
      <c r="A185" s="3" t="s">
        <v>499</v>
      </c>
      <c r="B185" t="s">
        <v>579</v>
      </c>
      <c r="C185" t="str">
        <f>A175</f>
        <v>15. São Mateus</v>
      </c>
      <c r="D185" t="s">
        <v>202</v>
      </c>
      <c r="E185" t="str">
        <f t="shared" si="6"/>
        <v>1</v>
      </c>
      <c r="F185" t="str">
        <f t="shared" si="7"/>
        <v>0</v>
      </c>
      <c r="AK185" t="s">
        <v>408</v>
      </c>
    </row>
    <row r="186" spans="1:37" ht="15">
      <c r="A186" s="3"/>
      <c r="E186" t="str">
        <f t="shared" si="6"/>
        <v>0</v>
      </c>
      <c r="F186" t="str">
        <f t="shared" si="7"/>
        <v>0</v>
      </c>
      <c r="AK186" t="s">
        <v>75</v>
      </c>
    </row>
    <row r="187" spans="1:37" ht="15.6">
      <c r="A187" s="3" t="s">
        <v>500</v>
      </c>
      <c r="E187" t="str">
        <f t="shared" si="6"/>
        <v>0</v>
      </c>
      <c r="F187" t="str">
        <f t="shared" si="7"/>
        <v>0</v>
      </c>
      <c r="AK187" t="s">
        <v>221</v>
      </c>
    </row>
    <row r="188" spans="1:37" ht="15">
      <c r="A188" s="3" t="s">
        <v>501</v>
      </c>
      <c r="E188" t="str">
        <f t="shared" si="6"/>
        <v>0</v>
      </c>
      <c r="F188" t="str">
        <f t="shared" si="7"/>
        <v>0</v>
      </c>
      <c r="AK188" t="s">
        <v>424</v>
      </c>
    </row>
    <row r="189" spans="1:37" ht="15">
      <c r="A189" s="3" t="s">
        <v>374</v>
      </c>
      <c r="E189" t="str">
        <f t="shared" si="6"/>
        <v>0</v>
      </c>
      <c r="F189" t="str">
        <f t="shared" si="7"/>
        <v>0</v>
      </c>
      <c r="AK189" t="s">
        <v>222</v>
      </c>
    </row>
    <row r="190" spans="1:37" ht="15">
      <c r="A190" s="3" t="s">
        <v>375</v>
      </c>
      <c r="E190" t="str">
        <f t="shared" si="6"/>
        <v>0</v>
      </c>
      <c r="F190" t="str">
        <f t="shared" si="7"/>
        <v>0</v>
      </c>
      <c r="AK190" t="s">
        <v>223</v>
      </c>
    </row>
    <row r="191" spans="1:37" ht="15">
      <c r="A191" s="3" t="s">
        <v>376</v>
      </c>
      <c r="E191" t="str">
        <f t="shared" si="6"/>
        <v>0</v>
      </c>
      <c r="F191" t="str">
        <f t="shared" si="7"/>
        <v>0</v>
      </c>
      <c r="AK191" t="s">
        <v>224</v>
      </c>
    </row>
    <row r="192" spans="1:37" ht="15.6">
      <c r="A192" s="3" t="s">
        <v>475</v>
      </c>
      <c r="E192" t="str">
        <f t="shared" si="6"/>
        <v>0</v>
      </c>
      <c r="F192" t="str">
        <f t="shared" si="7"/>
        <v>0</v>
      </c>
      <c r="AK192" t="s">
        <v>111</v>
      </c>
    </row>
    <row r="193" spans="1:37" ht="15">
      <c r="A193" s="3" t="s">
        <v>242</v>
      </c>
      <c r="B193" t="s">
        <v>580</v>
      </c>
      <c r="C193" t="str">
        <f>A187</f>
        <v>16. São Miguel Paulista (Vila Jacuí)</v>
      </c>
      <c r="D193" t="s">
        <v>62</v>
      </c>
      <c r="E193" t="str">
        <f t="shared" si="6"/>
        <v>0</v>
      </c>
      <c r="F193" t="str">
        <f t="shared" si="7"/>
        <v>1</v>
      </c>
      <c r="AK193" t="s">
        <v>9</v>
      </c>
    </row>
    <row r="194" spans="1:37" ht="15">
      <c r="A194" s="3" t="s">
        <v>243</v>
      </c>
      <c r="B194" t="s">
        <v>580</v>
      </c>
      <c r="C194" t="str">
        <f>A187</f>
        <v>16. São Miguel Paulista (Vila Jacuí)</v>
      </c>
      <c r="D194" t="s">
        <v>62</v>
      </c>
      <c r="E194" t="str">
        <f t="shared" si="6"/>
        <v>0</v>
      </c>
      <c r="F194" t="str">
        <f t="shared" si="7"/>
        <v>1</v>
      </c>
      <c r="AK194" t="s">
        <v>10</v>
      </c>
    </row>
    <row r="195" spans="1:37" ht="15">
      <c r="A195" s="3" t="s">
        <v>244</v>
      </c>
      <c r="B195" t="s">
        <v>580</v>
      </c>
      <c r="C195" t="str">
        <f>A187</f>
        <v>16. São Miguel Paulista (Vila Jacuí)</v>
      </c>
      <c r="D195" t="s">
        <v>62</v>
      </c>
      <c r="E195" t="str">
        <f t="shared" si="6"/>
        <v>0</v>
      </c>
      <c r="F195" t="str">
        <f t="shared" si="7"/>
        <v>1</v>
      </c>
      <c r="AK195" t="s">
        <v>11</v>
      </c>
    </row>
    <row r="196" spans="1:37" ht="15">
      <c r="A196" s="3" t="s">
        <v>245</v>
      </c>
      <c r="B196" t="s">
        <v>580</v>
      </c>
      <c r="C196" t="str">
        <f>A187</f>
        <v>16. São Miguel Paulista (Vila Jacuí)</v>
      </c>
      <c r="D196" t="s">
        <v>62</v>
      </c>
      <c r="E196" t="str">
        <f t="shared" si="6"/>
        <v>0</v>
      </c>
      <c r="F196" t="str">
        <f t="shared" si="7"/>
        <v>1</v>
      </c>
      <c r="AK196" t="s">
        <v>425</v>
      </c>
    </row>
    <row r="197" spans="1:37" ht="15">
      <c r="A197" s="3" t="s">
        <v>246</v>
      </c>
      <c r="B197" t="s">
        <v>579</v>
      </c>
      <c r="C197" t="str">
        <f>A187</f>
        <v>16. São Miguel Paulista (Vila Jacuí)</v>
      </c>
      <c r="D197" t="s">
        <v>62</v>
      </c>
      <c r="E197" t="str">
        <f t="shared" si="6"/>
        <v>1</v>
      </c>
      <c r="F197" t="str">
        <f t="shared" si="7"/>
        <v>0</v>
      </c>
      <c r="AK197" t="s">
        <v>12</v>
      </c>
    </row>
    <row r="198" spans="1:37" ht="15">
      <c r="A198" s="3"/>
      <c r="E198" t="str">
        <f t="shared" si="6"/>
        <v>0</v>
      </c>
      <c r="F198" t="str">
        <f t="shared" si="7"/>
        <v>0</v>
      </c>
      <c r="AK198" t="s">
        <v>13</v>
      </c>
    </row>
    <row r="199" spans="1:37" ht="15.6">
      <c r="A199" s="3" t="s">
        <v>247</v>
      </c>
      <c r="E199" t="str">
        <f t="shared" si="6"/>
        <v>0</v>
      </c>
      <c r="F199" t="str">
        <f t="shared" si="7"/>
        <v>0</v>
      </c>
    </row>
    <row r="200" spans="1:37" ht="15">
      <c r="A200" s="3" t="s">
        <v>248</v>
      </c>
      <c r="E200" t="str">
        <f t="shared" si="6"/>
        <v>0</v>
      </c>
      <c r="F200" t="str">
        <f t="shared" si="7"/>
        <v>0</v>
      </c>
    </row>
    <row r="201" spans="1:37" ht="15">
      <c r="A201" s="3" t="s">
        <v>249</v>
      </c>
      <c r="E201" t="str">
        <f t="shared" si="6"/>
        <v>0</v>
      </c>
      <c r="F201" t="str">
        <f t="shared" si="7"/>
        <v>0</v>
      </c>
    </row>
    <row r="202" spans="1:37" ht="15">
      <c r="A202" s="3" t="s">
        <v>596</v>
      </c>
      <c r="E202" t="str">
        <f t="shared" si="6"/>
        <v>0</v>
      </c>
      <c r="F202" t="str">
        <f t="shared" si="7"/>
        <v>0</v>
      </c>
    </row>
    <row r="203" spans="1:37" ht="15">
      <c r="A203" s="3" t="s">
        <v>250</v>
      </c>
      <c r="E203" t="str">
        <f t="shared" si="6"/>
        <v>0</v>
      </c>
      <c r="F203" t="str">
        <f t="shared" si="7"/>
        <v>0</v>
      </c>
    </row>
    <row r="204" spans="1:37" ht="15.6">
      <c r="A204" s="3" t="s">
        <v>475</v>
      </c>
      <c r="E204" t="str">
        <f t="shared" si="6"/>
        <v>0</v>
      </c>
      <c r="F204" t="str">
        <f t="shared" si="7"/>
        <v>0</v>
      </c>
    </row>
    <row r="205" spans="1:37" ht="15">
      <c r="A205" s="3" t="s">
        <v>251</v>
      </c>
      <c r="B205" t="s">
        <v>580</v>
      </c>
      <c r="C205" t="str">
        <f>A199</f>
        <v>17. São Rafael</v>
      </c>
      <c r="D205" t="s">
        <v>204</v>
      </c>
      <c r="E205" t="str">
        <f t="shared" ref="E205:E268" si="8">IF(B205="M","1","0")</f>
        <v>0</v>
      </c>
      <c r="F205" t="str">
        <f t="shared" ref="F205:F268" si="9">IF(B205="F","1","0")</f>
        <v>1</v>
      </c>
    </row>
    <row r="206" spans="1:37" ht="15">
      <c r="A206" s="3" t="s">
        <v>392</v>
      </c>
      <c r="B206" t="s">
        <v>580</v>
      </c>
      <c r="C206" t="str">
        <f>A199</f>
        <v>17. São Rafael</v>
      </c>
      <c r="D206" t="s">
        <v>204</v>
      </c>
      <c r="E206" t="str">
        <f t="shared" si="8"/>
        <v>0</v>
      </c>
      <c r="F206" t="str">
        <f t="shared" si="9"/>
        <v>1</v>
      </c>
    </row>
    <row r="207" spans="1:37" ht="15">
      <c r="A207" s="3" t="s">
        <v>393</v>
      </c>
      <c r="B207" t="s">
        <v>14</v>
      </c>
      <c r="C207" t="str">
        <f>A199</f>
        <v>17. São Rafael</v>
      </c>
      <c r="D207" t="s">
        <v>204</v>
      </c>
      <c r="E207" t="str">
        <f t="shared" si="8"/>
        <v>0</v>
      </c>
      <c r="F207" t="str">
        <f t="shared" si="9"/>
        <v>1</v>
      </c>
    </row>
    <row r="208" spans="1:37" ht="15">
      <c r="A208" s="3" t="s">
        <v>394</v>
      </c>
      <c r="B208" t="s">
        <v>579</v>
      </c>
      <c r="C208" t="str">
        <f>A199</f>
        <v>17. São Rafael</v>
      </c>
      <c r="D208" t="s">
        <v>204</v>
      </c>
      <c r="E208" t="str">
        <f t="shared" si="8"/>
        <v>1</v>
      </c>
      <c r="F208" t="str">
        <f t="shared" si="9"/>
        <v>0</v>
      </c>
    </row>
    <row r="209" spans="1:6" ht="15">
      <c r="A209" s="3" t="s">
        <v>395</v>
      </c>
      <c r="B209" t="s">
        <v>580</v>
      </c>
      <c r="C209" t="str">
        <f>A199</f>
        <v>17. São Rafael</v>
      </c>
      <c r="D209" t="s">
        <v>204</v>
      </c>
      <c r="E209" t="str">
        <f t="shared" si="8"/>
        <v>0</v>
      </c>
      <c r="F209" t="str">
        <f t="shared" si="9"/>
        <v>1</v>
      </c>
    </row>
    <row r="210" spans="1:6" ht="15">
      <c r="A210" s="3"/>
      <c r="E210" t="str">
        <f t="shared" si="8"/>
        <v>0</v>
      </c>
      <c r="F210" t="str">
        <f t="shared" si="9"/>
        <v>0</v>
      </c>
    </row>
    <row r="211" spans="1:6" ht="15.6">
      <c r="A211" s="3" t="s">
        <v>396</v>
      </c>
      <c r="E211" t="str">
        <f t="shared" si="8"/>
        <v>0</v>
      </c>
      <c r="F211" t="str">
        <f t="shared" si="9"/>
        <v>0</v>
      </c>
    </row>
    <row r="212" spans="1:6" ht="15.6">
      <c r="A212" s="2" t="s">
        <v>397</v>
      </c>
      <c r="E212" t="str">
        <f t="shared" si="8"/>
        <v>0</v>
      </c>
      <c r="F212" t="str">
        <f t="shared" si="9"/>
        <v>0</v>
      </c>
    </row>
    <row r="213" spans="1:6" ht="15">
      <c r="A213" s="3" t="s">
        <v>398</v>
      </c>
      <c r="E213" t="str">
        <f t="shared" si="8"/>
        <v>0</v>
      </c>
      <c r="F213" t="str">
        <f t="shared" si="9"/>
        <v>0</v>
      </c>
    </row>
    <row r="214" spans="1:6" ht="15">
      <c r="A214" s="3" t="s">
        <v>399</v>
      </c>
      <c r="E214" t="str">
        <f t="shared" si="8"/>
        <v>0</v>
      </c>
      <c r="F214" t="str">
        <f t="shared" si="9"/>
        <v>0</v>
      </c>
    </row>
    <row r="215" spans="1:6" ht="15">
      <c r="A215" s="3" t="s">
        <v>400</v>
      </c>
      <c r="E215" t="str">
        <f t="shared" si="8"/>
        <v>0</v>
      </c>
      <c r="F215" t="str">
        <f t="shared" si="9"/>
        <v>0</v>
      </c>
    </row>
    <row r="216" spans="1:6" ht="15.6">
      <c r="A216" s="3" t="s">
        <v>475</v>
      </c>
      <c r="E216" t="str">
        <f t="shared" si="8"/>
        <v>0</v>
      </c>
      <c r="F216" t="str">
        <f t="shared" si="9"/>
        <v>0</v>
      </c>
    </row>
    <row r="217" spans="1:6" ht="15">
      <c r="A217" s="3" t="s">
        <v>401</v>
      </c>
      <c r="B217" t="s">
        <v>580</v>
      </c>
      <c r="C217" t="str">
        <f>A211</f>
        <v>18. Sapopemba</v>
      </c>
      <c r="D217" t="s">
        <v>357</v>
      </c>
      <c r="E217" t="str">
        <f t="shared" si="8"/>
        <v>0</v>
      </c>
      <c r="F217" t="str">
        <f t="shared" si="9"/>
        <v>1</v>
      </c>
    </row>
    <row r="218" spans="1:6" ht="15">
      <c r="A218" s="3" t="s">
        <v>402</v>
      </c>
      <c r="B218" t="s">
        <v>580</v>
      </c>
      <c r="C218" t="str">
        <f>A211</f>
        <v>18. Sapopemba</v>
      </c>
      <c r="D218" t="s">
        <v>357</v>
      </c>
      <c r="E218" t="str">
        <f t="shared" si="8"/>
        <v>0</v>
      </c>
      <c r="F218" t="str">
        <f t="shared" si="9"/>
        <v>1</v>
      </c>
    </row>
    <row r="219" spans="1:6" ht="15">
      <c r="A219" s="3" t="s">
        <v>526</v>
      </c>
      <c r="B219" t="s">
        <v>14</v>
      </c>
      <c r="C219" t="str">
        <f>A211</f>
        <v>18. Sapopemba</v>
      </c>
      <c r="D219" t="s">
        <v>357</v>
      </c>
      <c r="E219" t="str">
        <f t="shared" si="8"/>
        <v>0</v>
      </c>
      <c r="F219" t="str">
        <f t="shared" si="9"/>
        <v>1</v>
      </c>
    </row>
    <row r="220" spans="1:6" ht="15">
      <c r="A220" s="3" t="s">
        <v>527</v>
      </c>
      <c r="B220" t="s">
        <v>580</v>
      </c>
      <c r="C220" t="str">
        <f>A211</f>
        <v>18. Sapopemba</v>
      </c>
      <c r="D220" t="s">
        <v>357</v>
      </c>
      <c r="E220" t="str">
        <f t="shared" si="8"/>
        <v>0</v>
      </c>
      <c r="F220" t="str">
        <f t="shared" si="9"/>
        <v>1</v>
      </c>
    </row>
    <row r="221" spans="1:6" ht="15">
      <c r="A221" s="3" t="s">
        <v>646</v>
      </c>
      <c r="B221" t="s">
        <v>580</v>
      </c>
      <c r="C221" t="str">
        <f>A211</f>
        <v>18. Sapopemba</v>
      </c>
      <c r="D221" t="s">
        <v>357</v>
      </c>
      <c r="E221" t="str">
        <f t="shared" si="8"/>
        <v>0</v>
      </c>
      <c r="F221" t="str">
        <f t="shared" si="9"/>
        <v>1</v>
      </c>
    </row>
    <row r="222" spans="1:6" ht="15">
      <c r="A222" s="3"/>
      <c r="E222" t="str">
        <f t="shared" si="8"/>
        <v>0</v>
      </c>
      <c r="F222" t="str">
        <f t="shared" si="9"/>
        <v>0</v>
      </c>
    </row>
    <row r="223" spans="1:6" ht="15.6">
      <c r="A223" s="3" t="s">
        <v>647</v>
      </c>
      <c r="E223" t="str">
        <f t="shared" si="8"/>
        <v>0</v>
      </c>
      <c r="F223" t="str">
        <f t="shared" si="9"/>
        <v>0</v>
      </c>
    </row>
    <row r="224" spans="1:6" ht="15">
      <c r="A224" s="3" t="s">
        <v>648</v>
      </c>
      <c r="E224" t="str">
        <f t="shared" si="8"/>
        <v>0</v>
      </c>
      <c r="F224" t="str">
        <f t="shared" si="9"/>
        <v>0</v>
      </c>
    </row>
    <row r="225" spans="1:6" ht="15">
      <c r="A225" s="3" t="s">
        <v>649</v>
      </c>
      <c r="E225" t="str">
        <f t="shared" si="8"/>
        <v>0</v>
      </c>
      <c r="F225" t="str">
        <f t="shared" si="9"/>
        <v>0</v>
      </c>
    </row>
    <row r="226" spans="1:6" ht="15">
      <c r="A226" s="3" t="s">
        <v>650</v>
      </c>
      <c r="E226" t="str">
        <f t="shared" si="8"/>
        <v>0</v>
      </c>
      <c r="F226" t="str">
        <f t="shared" si="9"/>
        <v>0</v>
      </c>
    </row>
    <row r="227" spans="1:6" ht="15">
      <c r="A227" s="3" t="s">
        <v>651</v>
      </c>
      <c r="E227" t="str">
        <f t="shared" si="8"/>
        <v>0</v>
      </c>
      <c r="F227" t="str">
        <f t="shared" si="9"/>
        <v>0</v>
      </c>
    </row>
    <row r="228" spans="1:6" ht="15.6">
      <c r="A228" s="3" t="s">
        <v>475</v>
      </c>
      <c r="E228" t="str">
        <f t="shared" si="8"/>
        <v>0</v>
      </c>
      <c r="F228" t="str">
        <f t="shared" si="9"/>
        <v>0</v>
      </c>
    </row>
    <row r="229" spans="1:6" ht="15.6">
      <c r="A229" s="2" t="s">
        <v>654</v>
      </c>
      <c r="B229" t="s">
        <v>15</v>
      </c>
      <c r="C229" t="str">
        <f>A223</f>
        <v>19. Vila Prudente (Parque São Lucas)</v>
      </c>
      <c r="D229" t="s">
        <v>64</v>
      </c>
      <c r="E229" t="str">
        <f t="shared" si="8"/>
        <v>1</v>
      </c>
      <c r="F229" t="str">
        <f t="shared" si="9"/>
        <v>0</v>
      </c>
    </row>
    <row r="230" spans="1:6" ht="15">
      <c r="A230" s="3" t="s">
        <v>655</v>
      </c>
      <c r="B230" t="s">
        <v>14</v>
      </c>
      <c r="C230" t="str">
        <f>A223</f>
        <v>19. Vila Prudente (Parque São Lucas)</v>
      </c>
      <c r="D230" t="s">
        <v>64</v>
      </c>
      <c r="E230" t="str">
        <f t="shared" si="8"/>
        <v>0</v>
      </c>
      <c r="F230" t="str">
        <f t="shared" si="9"/>
        <v>1</v>
      </c>
    </row>
    <row r="231" spans="1:6" ht="15">
      <c r="A231" s="3" t="s">
        <v>656</v>
      </c>
      <c r="B231" t="s">
        <v>580</v>
      </c>
      <c r="C231" t="str">
        <f>A223</f>
        <v>19. Vila Prudente (Parque São Lucas)</v>
      </c>
      <c r="D231" t="s">
        <v>64</v>
      </c>
      <c r="E231" t="str">
        <f t="shared" si="8"/>
        <v>0</v>
      </c>
      <c r="F231" t="str">
        <f t="shared" si="9"/>
        <v>1</v>
      </c>
    </row>
    <row r="232" spans="1:6" ht="15">
      <c r="A232" s="3" t="s">
        <v>657</v>
      </c>
      <c r="B232" t="s">
        <v>580</v>
      </c>
      <c r="C232" t="str">
        <f>A223</f>
        <v>19. Vila Prudente (Parque São Lucas)</v>
      </c>
      <c r="D232" t="s">
        <v>64</v>
      </c>
      <c r="E232" t="str">
        <f t="shared" si="8"/>
        <v>0</v>
      </c>
      <c r="F232" t="str">
        <f t="shared" si="9"/>
        <v>1</v>
      </c>
    </row>
    <row r="233" spans="1:6" ht="15">
      <c r="A233" s="3" t="s">
        <v>658</v>
      </c>
      <c r="B233" t="s">
        <v>580</v>
      </c>
      <c r="C233" t="str">
        <f>A223</f>
        <v>19. Vila Prudente (Parque São Lucas)</v>
      </c>
      <c r="D233" t="s">
        <v>64</v>
      </c>
      <c r="E233" t="str">
        <f t="shared" si="8"/>
        <v>0</v>
      </c>
      <c r="F233" t="str">
        <f t="shared" si="9"/>
        <v>1</v>
      </c>
    </row>
    <row r="234" spans="1:6" ht="15">
      <c r="A234" s="3" t="s">
        <v>362</v>
      </c>
      <c r="E234" t="str">
        <f t="shared" si="8"/>
        <v>0</v>
      </c>
      <c r="F234" t="str">
        <f t="shared" si="9"/>
        <v>0</v>
      </c>
    </row>
    <row r="235" spans="1:6" ht="15.6">
      <c r="A235" s="3" t="s">
        <v>659</v>
      </c>
      <c r="E235" t="str">
        <f t="shared" si="8"/>
        <v>0</v>
      </c>
      <c r="F235" t="str">
        <f t="shared" si="9"/>
        <v>0</v>
      </c>
    </row>
    <row r="236" spans="1:6" ht="15.6">
      <c r="A236" s="3" t="s">
        <v>660</v>
      </c>
      <c r="E236" t="str">
        <f t="shared" si="8"/>
        <v>0</v>
      </c>
      <c r="F236" t="str">
        <f t="shared" si="9"/>
        <v>0</v>
      </c>
    </row>
    <row r="237" spans="1:6" ht="15.6">
      <c r="A237" s="2" t="s">
        <v>661</v>
      </c>
      <c r="E237" t="str">
        <f t="shared" si="8"/>
        <v>0</v>
      </c>
      <c r="F237" t="str">
        <f t="shared" si="9"/>
        <v>0</v>
      </c>
    </row>
    <row r="238" spans="1:6" ht="15">
      <c r="A238" s="3" t="s">
        <v>662</v>
      </c>
      <c r="E238" t="str">
        <f t="shared" si="8"/>
        <v>0</v>
      </c>
      <c r="F238" t="str">
        <f t="shared" si="9"/>
        <v>0</v>
      </c>
    </row>
    <row r="239" spans="1:6" ht="15">
      <c r="A239" s="3" t="s">
        <v>663</v>
      </c>
      <c r="E239" t="str">
        <f t="shared" si="8"/>
        <v>0</v>
      </c>
      <c r="F239" t="str">
        <f t="shared" si="9"/>
        <v>0</v>
      </c>
    </row>
    <row r="240" spans="1:6" ht="15">
      <c r="A240" s="3" t="s">
        <v>664</v>
      </c>
      <c r="E240" t="str">
        <f t="shared" si="8"/>
        <v>0</v>
      </c>
      <c r="F240" t="str">
        <f t="shared" si="9"/>
        <v>0</v>
      </c>
    </row>
    <row r="241" spans="1:6" ht="15.6">
      <c r="A241" s="3" t="s">
        <v>475</v>
      </c>
      <c r="E241" t="str">
        <f t="shared" si="8"/>
        <v>0</v>
      </c>
      <c r="F241" t="str">
        <f t="shared" si="9"/>
        <v>0</v>
      </c>
    </row>
    <row r="242" spans="1:6" ht="15">
      <c r="A242" s="3" t="s">
        <v>665</v>
      </c>
      <c r="B242" t="s">
        <v>579</v>
      </c>
      <c r="C242" t="str">
        <f>A236</f>
        <v>20. Brasilândia</v>
      </c>
      <c r="D242" t="s">
        <v>176</v>
      </c>
      <c r="E242" t="str">
        <f t="shared" si="8"/>
        <v>1</v>
      </c>
      <c r="F242" t="str">
        <f t="shared" si="9"/>
        <v>0</v>
      </c>
    </row>
    <row r="243" spans="1:6" ht="15">
      <c r="A243" s="3" t="s">
        <v>666</v>
      </c>
      <c r="B243" t="s">
        <v>579</v>
      </c>
      <c r="C243" t="str">
        <f>A236</f>
        <v>20. Brasilândia</v>
      </c>
      <c r="D243" t="s">
        <v>176</v>
      </c>
      <c r="E243" t="str">
        <f t="shared" si="8"/>
        <v>1</v>
      </c>
      <c r="F243" t="str">
        <f t="shared" si="9"/>
        <v>0</v>
      </c>
    </row>
    <row r="244" spans="1:6" ht="15">
      <c r="A244" s="3" t="s">
        <v>667</v>
      </c>
      <c r="B244" t="s">
        <v>580</v>
      </c>
      <c r="C244" t="str">
        <f>A236</f>
        <v>20. Brasilândia</v>
      </c>
      <c r="D244" t="s">
        <v>176</v>
      </c>
      <c r="E244" t="str">
        <f t="shared" si="8"/>
        <v>0</v>
      </c>
      <c r="F244" t="str">
        <f t="shared" si="9"/>
        <v>1</v>
      </c>
    </row>
    <row r="245" spans="1:6" ht="15">
      <c r="A245" s="3" t="s">
        <v>668</v>
      </c>
      <c r="B245" t="s">
        <v>579</v>
      </c>
      <c r="C245" t="str">
        <f>A236</f>
        <v>20. Brasilândia</v>
      </c>
      <c r="D245" t="s">
        <v>176</v>
      </c>
      <c r="E245" t="str">
        <f t="shared" si="8"/>
        <v>1</v>
      </c>
      <c r="F245" t="str">
        <f t="shared" si="9"/>
        <v>0</v>
      </c>
    </row>
    <row r="246" spans="1:6" ht="15">
      <c r="A246" s="3" t="s">
        <v>669</v>
      </c>
      <c r="B246" t="s">
        <v>579</v>
      </c>
      <c r="C246" t="str">
        <f>A236</f>
        <v>20. Brasilândia</v>
      </c>
      <c r="D246" t="s">
        <v>176</v>
      </c>
      <c r="E246" t="str">
        <f t="shared" si="8"/>
        <v>1</v>
      </c>
      <c r="F246" t="str">
        <f t="shared" si="9"/>
        <v>0</v>
      </c>
    </row>
    <row r="247" spans="1:6" ht="15">
      <c r="A247" s="3"/>
      <c r="E247" t="str">
        <f t="shared" si="8"/>
        <v>0</v>
      </c>
      <c r="F247" t="str">
        <f t="shared" si="9"/>
        <v>0</v>
      </c>
    </row>
    <row r="248" spans="1:6" ht="15.6">
      <c r="A248" s="3" t="s">
        <v>553</v>
      </c>
      <c r="E248" t="str">
        <f t="shared" si="8"/>
        <v>0</v>
      </c>
      <c r="F248" t="str">
        <f t="shared" si="9"/>
        <v>0</v>
      </c>
    </row>
    <row r="249" spans="1:6" ht="15">
      <c r="A249" s="3" t="s">
        <v>554</v>
      </c>
      <c r="E249" t="str">
        <f t="shared" si="8"/>
        <v>0</v>
      </c>
      <c r="F249" t="str">
        <f t="shared" si="9"/>
        <v>0</v>
      </c>
    </row>
    <row r="250" spans="1:6" ht="15">
      <c r="A250" s="3" t="s">
        <v>433</v>
      </c>
      <c r="E250" t="str">
        <f t="shared" si="8"/>
        <v>0</v>
      </c>
      <c r="F250" t="str">
        <f t="shared" si="9"/>
        <v>0</v>
      </c>
    </row>
    <row r="251" spans="1:6" ht="15">
      <c r="A251" s="3" t="s">
        <v>434</v>
      </c>
      <c r="E251" t="str">
        <f t="shared" si="8"/>
        <v>0</v>
      </c>
      <c r="F251" t="str">
        <f t="shared" si="9"/>
        <v>0</v>
      </c>
    </row>
    <row r="252" spans="1:6" ht="15">
      <c r="A252" s="3" t="s">
        <v>436</v>
      </c>
      <c r="E252" t="str">
        <f t="shared" si="8"/>
        <v>0</v>
      </c>
      <c r="F252" t="str">
        <f t="shared" si="9"/>
        <v>0</v>
      </c>
    </row>
    <row r="253" spans="1:6" ht="15.6">
      <c r="A253" s="3" t="s">
        <v>475</v>
      </c>
      <c r="E253" t="str">
        <f t="shared" si="8"/>
        <v>0</v>
      </c>
      <c r="F253" t="str">
        <f t="shared" si="9"/>
        <v>0</v>
      </c>
    </row>
    <row r="254" spans="1:6" ht="15">
      <c r="A254" s="3" t="s">
        <v>558</v>
      </c>
      <c r="B254" t="s">
        <v>579</v>
      </c>
      <c r="C254" t="str">
        <f>A248</f>
        <v>21. Casa Verde (Cachoeirinha, Limão)</v>
      </c>
      <c r="D254" t="s">
        <v>65</v>
      </c>
      <c r="E254" t="str">
        <f t="shared" si="8"/>
        <v>1</v>
      </c>
      <c r="F254" t="str">
        <f t="shared" si="9"/>
        <v>0</v>
      </c>
    </row>
    <row r="255" spans="1:6" ht="15">
      <c r="A255" s="3" t="s">
        <v>559</v>
      </c>
      <c r="B255" t="s">
        <v>580</v>
      </c>
      <c r="C255" t="str">
        <f>A248</f>
        <v>21. Casa Verde (Cachoeirinha, Limão)</v>
      </c>
      <c r="D255" t="s">
        <v>65</v>
      </c>
      <c r="E255" t="str">
        <f t="shared" si="8"/>
        <v>0</v>
      </c>
      <c r="F255" t="str">
        <f t="shared" si="9"/>
        <v>1</v>
      </c>
    </row>
    <row r="256" spans="1:6" ht="15">
      <c r="A256" s="3" t="s">
        <v>560</v>
      </c>
      <c r="B256" t="s">
        <v>15</v>
      </c>
      <c r="C256" t="str">
        <f>A248</f>
        <v>21. Casa Verde (Cachoeirinha, Limão)</v>
      </c>
      <c r="D256" t="s">
        <v>65</v>
      </c>
      <c r="E256" t="str">
        <f t="shared" si="8"/>
        <v>1</v>
      </c>
      <c r="F256" t="str">
        <f t="shared" si="9"/>
        <v>0</v>
      </c>
    </row>
    <row r="257" spans="1:6" ht="15">
      <c r="A257" s="3" t="s">
        <v>561</v>
      </c>
      <c r="B257" t="s">
        <v>580</v>
      </c>
      <c r="C257" t="str">
        <f>A248</f>
        <v>21. Casa Verde (Cachoeirinha, Limão)</v>
      </c>
      <c r="D257" t="s">
        <v>65</v>
      </c>
      <c r="E257" t="str">
        <f t="shared" si="8"/>
        <v>0</v>
      </c>
      <c r="F257" t="str">
        <f t="shared" si="9"/>
        <v>1</v>
      </c>
    </row>
    <row r="258" spans="1:6" ht="15">
      <c r="A258" s="3" t="s">
        <v>562</v>
      </c>
      <c r="B258" t="s">
        <v>580</v>
      </c>
      <c r="C258" t="str">
        <f>A248</f>
        <v>21. Casa Verde (Cachoeirinha, Limão)</v>
      </c>
      <c r="D258" t="s">
        <v>65</v>
      </c>
      <c r="E258" t="str">
        <f t="shared" si="8"/>
        <v>0</v>
      </c>
      <c r="F258" t="str">
        <f t="shared" si="9"/>
        <v>1</v>
      </c>
    </row>
    <row r="259" spans="1:6" ht="15">
      <c r="A259" s="3"/>
      <c r="E259" t="str">
        <f t="shared" si="8"/>
        <v>0</v>
      </c>
      <c r="F259" t="str">
        <f t="shared" si="9"/>
        <v>0</v>
      </c>
    </row>
    <row r="260" spans="1:6" ht="15.6">
      <c r="A260" s="3" t="s">
        <v>563</v>
      </c>
      <c r="E260" t="str">
        <f t="shared" si="8"/>
        <v>0</v>
      </c>
      <c r="F260" t="str">
        <f t="shared" si="9"/>
        <v>0</v>
      </c>
    </row>
    <row r="261" spans="1:6" ht="15">
      <c r="A261" s="3" t="s">
        <v>443</v>
      </c>
      <c r="E261" t="str">
        <f t="shared" si="8"/>
        <v>0</v>
      </c>
      <c r="F261" t="str">
        <f t="shared" si="9"/>
        <v>0</v>
      </c>
    </row>
    <row r="262" spans="1:6" ht="15">
      <c r="A262" s="3" t="s">
        <v>662</v>
      </c>
      <c r="E262" t="str">
        <f t="shared" si="8"/>
        <v>0</v>
      </c>
      <c r="F262" t="str">
        <f t="shared" si="9"/>
        <v>0</v>
      </c>
    </row>
    <row r="263" spans="1:6" ht="15">
      <c r="A263" s="3" t="s">
        <v>596</v>
      </c>
      <c r="E263" t="str">
        <f t="shared" si="8"/>
        <v>0</v>
      </c>
      <c r="F263" t="str">
        <f t="shared" si="9"/>
        <v>0</v>
      </c>
    </row>
    <row r="264" spans="1:6" ht="15">
      <c r="A264" s="3" t="s">
        <v>444</v>
      </c>
      <c r="E264" t="str">
        <f t="shared" si="8"/>
        <v>0</v>
      </c>
      <c r="F264" t="str">
        <f t="shared" si="9"/>
        <v>0</v>
      </c>
    </row>
    <row r="265" spans="1:6" ht="15.6">
      <c r="A265" s="3" t="s">
        <v>475</v>
      </c>
      <c r="E265" t="str">
        <f t="shared" si="8"/>
        <v>0</v>
      </c>
      <c r="F265" t="str">
        <f t="shared" si="9"/>
        <v>0</v>
      </c>
    </row>
    <row r="266" spans="1:6" ht="15">
      <c r="A266" s="3" t="s">
        <v>445</v>
      </c>
      <c r="B266" t="s">
        <v>580</v>
      </c>
      <c r="C266" t="str">
        <f>A260</f>
        <v>22. Freguesia do Ó</v>
      </c>
      <c r="D266" t="s">
        <v>175</v>
      </c>
      <c r="E266" t="str">
        <f t="shared" si="8"/>
        <v>0</v>
      </c>
      <c r="F266" t="str">
        <f t="shared" si="9"/>
        <v>1</v>
      </c>
    </row>
    <row r="267" spans="1:6" ht="15">
      <c r="A267" s="3" t="s">
        <v>318</v>
      </c>
      <c r="B267" t="s">
        <v>580</v>
      </c>
      <c r="C267" t="str">
        <f>A260</f>
        <v>22. Freguesia do Ó</v>
      </c>
      <c r="D267" t="s">
        <v>175</v>
      </c>
      <c r="E267" t="str">
        <f t="shared" si="8"/>
        <v>0</v>
      </c>
      <c r="F267" t="str">
        <f t="shared" si="9"/>
        <v>1</v>
      </c>
    </row>
    <row r="268" spans="1:6" ht="15">
      <c r="A268" s="3" t="s">
        <v>319</v>
      </c>
      <c r="B268" t="s">
        <v>579</v>
      </c>
      <c r="C268" t="str">
        <f>A260</f>
        <v>22. Freguesia do Ó</v>
      </c>
      <c r="D268" t="s">
        <v>175</v>
      </c>
      <c r="E268" t="str">
        <f t="shared" si="8"/>
        <v>1</v>
      </c>
      <c r="F268" t="str">
        <f t="shared" si="9"/>
        <v>0</v>
      </c>
    </row>
    <row r="269" spans="1:6" ht="15">
      <c r="A269" s="3" t="s">
        <v>320</v>
      </c>
      <c r="B269" t="s">
        <v>580</v>
      </c>
      <c r="C269" t="str">
        <f>A260</f>
        <v>22. Freguesia do Ó</v>
      </c>
      <c r="D269" t="s">
        <v>175</v>
      </c>
      <c r="E269" t="str">
        <f t="shared" ref="E269:E332" si="10">IF(B269="M","1","0")</f>
        <v>0</v>
      </c>
      <c r="F269" t="str">
        <f t="shared" ref="F269:F332" si="11">IF(B269="F","1","0")</f>
        <v>1</v>
      </c>
    </row>
    <row r="270" spans="1:6" ht="15">
      <c r="A270" s="3" t="s">
        <v>321</v>
      </c>
      <c r="B270" t="s">
        <v>14</v>
      </c>
      <c r="C270" t="str">
        <f>A260</f>
        <v>22. Freguesia do Ó</v>
      </c>
      <c r="D270" t="s">
        <v>175</v>
      </c>
      <c r="E270" t="str">
        <f t="shared" si="10"/>
        <v>0</v>
      </c>
      <c r="F270" t="str">
        <f t="shared" si="11"/>
        <v>1</v>
      </c>
    </row>
    <row r="271" spans="1:6" ht="15">
      <c r="A271" s="3"/>
      <c r="E271" t="str">
        <f t="shared" si="10"/>
        <v>0</v>
      </c>
      <c r="F271" t="str">
        <f t="shared" si="11"/>
        <v>0</v>
      </c>
    </row>
    <row r="272" spans="1:6" ht="15.6">
      <c r="A272" s="3" t="s">
        <v>322</v>
      </c>
      <c r="E272" t="str">
        <f t="shared" si="10"/>
        <v>0</v>
      </c>
      <c r="F272" t="str">
        <f t="shared" si="11"/>
        <v>0</v>
      </c>
    </row>
    <row r="273" spans="1:6" ht="15">
      <c r="A273" s="3" t="s">
        <v>323</v>
      </c>
      <c r="E273" t="str">
        <f t="shared" si="10"/>
        <v>0</v>
      </c>
      <c r="F273" t="str">
        <f t="shared" si="11"/>
        <v>0</v>
      </c>
    </row>
    <row r="274" spans="1:6" ht="15">
      <c r="A274" s="3" t="s">
        <v>324</v>
      </c>
      <c r="E274" t="str">
        <f t="shared" si="10"/>
        <v>0</v>
      </c>
      <c r="F274" t="str">
        <f t="shared" si="11"/>
        <v>0</v>
      </c>
    </row>
    <row r="275" spans="1:6" ht="15">
      <c r="A275" s="3" t="s">
        <v>325</v>
      </c>
      <c r="E275" t="str">
        <f t="shared" si="10"/>
        <v>0</v>
      </c>
      <c r="F275" t="str">
        <f t="shared" si="11"/>
        <v>0</v>
      </c>
    </row>
    <row r="276" spans="1:6" ht="15">
      <c r="A276" s="3" t="s">
        <v>326</v>
      </c>
      <c r="E276" t="str">
        <f t="shared" si="10"/>
        <v>0</v>
      </c>
      <c r="F276" t="str">
        <f t="shared" si="11"/>
        <v>0</v>
      </c>
    </row>
    <row r="277" spans="1:6" ht="15.6">
      <c r="A277" s="3" t="s">
        <v>475</v>
      </c>
      <c r="E277" t="str">
        <f t="shared" si="10"/>
        <v>0</v>
      </c>
      <c r="F277" t="str">
        <f t="shared" si="11"/>
        <v>0</v>
      </c>
    </row>
    <row r="278" spans="1:6" ht="15">
      <c r="A278" s="3" t="s">
        <v>327</v>
      </c>
      <c r="B278" t="s">
        <v>14</v>
      </c>
      <c r="C278" t="str">
        <f>A272</f>
        <v>23. Jaçanã (Tremembé)</v>
      </c>
      <c r="D278" t="s">
        <v>66</v>
      </c>
      <c r="E278" t="str">
        <f t="shared" si="10"/>
        <v>0</v>
      </c>
      <c r="F278" t="str">
        <f t="shared" si="11"/>
        <v>1</v>
      </c>
    </row>
    <row r="279" spans="1:6" ht="15">
      <c r="A279" s="3" t="s">
        <v>328</v>
      </c>
      <c r="B279" t="s">
        <v>14</v>
      </c>
      <c r="C279" t="str">
        <f>A272</f>
        <v>23. Jaçanã (Tremembé)</v>
      </c>
      <c r="D279" t="s">
        <v>66</v>
      </c>
      <c r="E279" t="str">
        <f t="shared" si="10"/>
        <v>0</v>
      </c>
      <c r="F279" t="str">
        <f t="shared" si="11"/>
        <v>1</v>
      </c>
    </row>
    <row r="280" spans="1:6" ht="15">
      <c r="A280" s="3" t="s">
        <v>464</v>
      </c>
      <c r="B280" t="s">
        <v>14</v>
      </c>
      <c r="C280" t="str">
        <f>A272</f>
        <v>23. Jaçanã (Tremembé)</v>
      </c>
      <c r="D280" t="s">
        <v>66</v>
      </c>
      <c r="E280" t="str">
        <f t="shared" si="10"/>
        <v>0</v>
      </c>
      <c r="F280" t="str">
        <f t="shared" si="11"/>
        <v>1</v>
      </c>
    </row>
    <row r="281" spans="1:6" ht="15">
      <c r="A281" s="3" t="s">
        <v>465</v>
      </c>
      <c r="B281" t="s">
        <v>14</v>
      </c>
      <c r="C281" t="str">
        <f>A272</f>
        <v>23. Jaçanã (Tremembé)</v>
      </c>
      <c r="D281" t="s">
        <v>66</v>
      </c>
      <c r="E281" t="str">
        <f t="shared" si="10"/>
        <v>0</v>
      </c>
      <c r="F281" t="str">
        <f t="shared" si="11"/>
        <v>1</v>
      </c>
    </row>
    <row r="282" spans="1:6" ht="15">
      <c r="A282" s="3" t="s">
        <v>466</v>
      </c>
      <c r="B282" t="s">
        <v>14</v>
      </c>
      <c r="C282" t="str">
        <f>A272</f>
        <v>23. Jaçanã (Tremembé)</v>
      </c>
      <c r="D282" t="s">
        <v>66</v>
      </c>
      <c r="E282" t="str">
        <f t="shared" si="10"/>
        <v>0</v>
      </c>
      <c r="F282" t="str">
        <f t="shared" si="11"/>
        <v>1</v>
      </c>
    </row>
    <row r="283" spans="1:6" ht="15">
      <c r="A283" s="3"/>
      <c r="E283" t="str">
        <f t="shared" si="10"/>
        <v>0</v>
      </c>
      <c r="F283" t="str">
        <f t="shared" si="11"/>
        <v>0</v>
      </c>
    </row>
    <row r="284" spans="1:6" ht="15.6">
      <c r="A284" s="3" t="s">
        <v>467</v>
      </c>
      <c r="E284" t="str">
        <f t="shared" si="10"/>
        <v>0</v>
      </c>
      <c r="F284" t="str">
        <f t="shared" si="11"/>
        <v>0</v>
      </c>
    </row>
    <row r="285" spans="1:6" ht="15">
      <c r="A285" s="3" t="s">
        <v>468</v>
      </c>
      <c r="E285" t="str">
        <f t="shared" si="10"/>
        <v>0</v>
      </c>
      <c r="F285" t="str">
        <f t="shared" si="11"/>
        <v>0</v>
      </c>
    </row>
    <row r="286" spans="1:6" ht="15">
      <c r="A286" s="3" t="s">
        <v>469</v>
      </c>
      <c r="E286" t="str">
        <f t="shared" si="10"/>
        <v>0</v>
      </c>
      <c r="F286" t="str">
        <f t="shared" si="11"/>
        <v>0</v>
      </c>
    </row>
    <row r="287" spans="1:6" ht="15">
      <c r="A287" s="3" t="s">
        <v>470</v>
      </c>
      <c r="E287" t="str">
        <f t="shared" si="10"/>
        <v>0</v>
      </c>
      <c r="F287" t="str">
        <f t="shared" si="11"/>
        <v>0</v>
      </c>
    </row>
    <row r="288" spans="1:6" ht="15">
      <c r="A288" s="3" t="s">
        <v>589</v>
      </c>
      <c r="E288" t="str">
        <f t="shared" si="10"/>
        <v>0</v>
      </c>
      <c r="F288" t="str">
        <f t="shared" si="11"/>
        <v>0</v>
      </c>
    </row>
    <row r="289" spans="1:6" ht="15.6">
      <c r="A289" s="3" t="s">
        <v>475</v>
      </c>
      <c r="E289" t="str">
        <f t="shared" si="10"/>
        <v>0</v>
      </c>
      <c r="F289" t="str">
        <f t="shared" si="11"/>
        <v>0</v>
      </c>
    </row>
    <row r="290" spans="1:6" ht="15">
      <c r="A290" s="3" t="s">
        <v>590</v>
      </c>
      <c r="B290" t="s">
        <v>579</v>
      </c>
      <c r="C290" t="str">
        <f>A284</f>
        <v>24. Santana (Tucuruvi, Mandaqui)</v>
      </c>
      <c r="D290" t="s">
        <v>67</v>
      </c>
      <c r="E290" t="str">
        <f t="shared" si="10"/>
        <v>1</v>
      </c>
      <c r="F290" t="str">
        <f t="shared" si="11"/>
        <v>0</v>
      </c>
    </row>
    <row r="291" spans="1:6" ht="15">
      <c r="A291" s="3" t="s">
        <v>582</v>
      </c>
      <c r="B291" t="s">
        <v>579</v>
      </c>
      <c r="C291" t="str">
        <f>A284</f>
        <v>24. Santana (Tucuruvi, Mandaqui)</v>
      </c>
      <c r="D291" t="s">
        <v>67</v>
      </c>
      <c r="E291" t="str">
        <f t="shared" si="10"/>
        <v>1</v>
      </c>
      <c r="F291" t="str">
        <f t="shared" si="11"/>
        <v>0</v>
      </c>
    </row>
    <row r="292" spans="1:6" ht="15">
      <c r="A292" s="3" t="s">
        <v>583</v>
      </c>
      <c r="B292" t="s">
        <v>579</v>
      </c>
      <c r="C292" t="str">
        <f>A284</f>
        <v>24. Santana (Tucuruvi, Mandaqui)</v>
      </c>
      <c r="D292" t="s">
        <v>67</v>
      </c>
      <c r="E292" t="str">
        <f t="shared" si="10"/>
        <v>1</v>
      </c>
      <c r="F292" t="str">
        <f t="shared" si="11"/>
        <v>0</v>
      </c>
    </row>
    <row r="293" spans="1:6" ht="15">
      <c r="A293" s="3" t="s">
        <v>584</v>
      </c>
      <c r="B293" t="s">
        <v>579</v>
      </c>
      <c r="C293" t="str">
        <f>A284</f>
        <v>24. Santana (Tucuruvi, Mandaqui)</v>
      </c>
      <c r="D293" t="s">
        <v>67</v>
      </c>
      <c r="E293" t="str">
        <f t="shared" si="10"/>
        <v>1</v>
      </c>
      <c r="F293" t="str">
        <f t="shared" si="11"/>
        <v>0</v>
      </c>
    </row>
    <row r="294" spans="1:6" ht="15">
      <c r="A294" s="3" t="s">
        <v>585</v>
      </c>
      <c r="B294" t="s">
        <v>14</v>
      </c>
      <c r="C294" t="str">
        <f>A284</f>
        <v>24. Santana (Tucuruvi, Mandaqui)</v>
      </c>
      <c r="D294" t="s">
        <v>67</v>
      </c>
      <c r="E294" t="str">
        <f t="shared" si="10"/>
        <v>0</v>
      </c>
      <c r="F294" t="str">
        <f t="shared" si="11"/>
        <v>1</v>
      </c>
    </row>
    <row r="295" spans="1:6" ht="15">
      <c r="A295" s="3"/>
      <c r="E295" t="str">
        <f t="shared" si="10"/>
        <v>0</v>
      </c>
      <c r="F295" t="str">
        <f t="shared" si="11"/>
        <v>0</v>
      </c>
    </row>
    <row r="296" spans="1:6" ht="15.6">
      <c r="A296" s="3" t="s">
        <v>717</v>
      </c>
      <c r="E296" t="str">
        <f t="shared" si="10"/>
        <v>0</v>
      </c>
      <c r="F296" t="str">
        <f t="shared" si="11"/>
        <v>0</v>
      </c>
    </row>
    <row r="297" spans="1:6" ht="15">
      <c r="A297" s="3" t="s">
        <v>718</v>
      </c>
      <c r="E297" t="str">
        <f t="shared" si="10"/>
        <v>0</v>
      </c>
      <c r="F297" t="str">
        <f t="shared" si="11"/>
        <v>0</v>
      </c>
    </row>
    <row r="298" spans="1:6" ht="15">
      <c r="A298" s="3" t="s">
        <v>719</v>
      </c>
      <c r="E298" t="str">
        <f t="shared" si="10"/>
        <v>0</v>
      </c>
      <c r="F298" t="str">
        <f t="shared" si="11"/>
        <v>0</v>
      </c>
    </row>
    <row r="299" spans="1:6" ht="15">
      <c r="A299" s="3" t="s">
        <v>720</v>
      </c>
      <c r="E299" t="str">
        <f t="shared" si="10"/>
        <v>0</v>
      </c>
      <c r="F299" t="str">
        <f t="shared" si="11"/>
        <v>0</v>
      </c>
    </row>
    <row r="300" spans="1:6" ht="15">
      <c r="A300" s="3" t="s">
        <v>730</v>
      </c>
      <c r="E300" t="str">
        <f t="shared" si="10"/>
        <v>0</v>
      </c>
      <c r="F300" t="str">
        <f t="shared" si="11"/>
        <v>0</v>
      </c>
    </row>
    <row r="301" spans="1:6" ht="15.6">
      <c r="A301" s="3" t="s">
        <v>475</v>
      </c>
      <c r="E301" t="str">
        <f t="shared" si="10"/>
        <v>0</v>
      </c>
      <c r="F301" t="str">
        <f t="shared" si="11"/>
        <v>0</v>
      </c>
    </row>
    <row r="302" spans="1:6" ht="15.6">
      <c r="A302" s="2" t="s">
        <v>731</v>
      </c>
      <c r="B302" t="s">
        <v>579</v>
      </c>
      <c r="C302" t="str">
        <f>A296</f>
        <v>25. Vila Maria (Vila Medeiros)</v>
      </c>
      <c r="D302" t="s">
        <v>68</v>
      </c>
      <c r="E302" t="str">
        <f t="shared" si="10"/>
        <v>1</v>
      </c>
      <c r="F302" t="str">
        <f t="shared" si="11"/>
        <v>0</v>
      </c>
    </row>
    <row r="303" spans="1:6" ht="15">
      <c r="A303" s="3" t="s">
        <v>732</v>
      </c>
      <c r="B303" t="s">
        <v>579</v>
      </c>
      <c r="C303" t="str">
        <f>A296</f>
        <v>25. Vila Maria (Vila Medeiros)</v>
      </c>
      <c r="D303" t="s">
        <v>68</v>
      </c>
      <c r="E303" t="str">
        <f t="shared" si="10"/>
        <v>1</v>
      </c>
      <c r="F303" t="str">
        <f t="shared" si="11"/>
        <v>0</v>
      </c>
    </row>
    <row r="304" spans="1:6" ht="15">
      <c r="A304" s="3" t="s">
        <v>733</v>
      </c>
      <c r="B304" t="s">
        <v>580</v>
      </c>
      <c r="C304" t="str">
        <f>A296</f>
        <v>25. Vila Maria (Vila Medeiros)</v>
      </c>
      <c r="D304" t="s">
        <v>68</v>
      </c>
      <c r="E304" t="str">
        <f t="shared" si="10"/>
        <v>0</v>
      </c>
      <c r="F304" t="str">
        <f t="shared" si="11"/>
        <v>1</v>
      </c>
    </row>
    <row r="305" spans="1:6" ht="15">
      <c r="A305" s="3" t="s">
        <v>734</v>
      </c>
      <c r="B305" t="s">
        <v>14</v>
      </c>
      <c r="C305" t="str">
        <f>A296</f>
        <v>25. Vila Maria (Vila Medeiros)</v>
      </c>
      <c r="D305" t="s">
        <v>68</v>
      </c>
      <c r="E305" t="str">
        <f t="shared" si="10"/>
        <v>0</v>
      </c>
      <c r="F305" t="str">
        <f t="shared" si="11"/>
        <v>1</v>
      </c>
    </row>
    <row r="306" spans="1:6" ht="15">
      <c r="A306" s="3" t="s">
        <v>735</v>
      </c>
      <c r="B306" t="s">
        <v>580</v>
      </c>
      <c r="C306" t="str">
        <f>A296</f>
        <v>25. Vila Maria (Vila Medeiros)</v>
      </c>
      <c r="D306" t="s">
        <v>68</v>
      </c>
      <c r="E306" t="str">
        <f t="shared" si="10"/>
        <v>0</v>
      </c>
      <c r="F306" t="str">
        <f t="shared" si="11"/>
        <v>1</v>
      </c>
    </row>
    <row r="307" spans="1:6" ht="15">
      <c r="A307" s="3" t="s">
        <v>362</v>
      </c>
      <c r="E307" t="str">
        <f t="shared" si="10"/>
        <v>0</v>
      </c>
      <c r="F307" t="str">
        <f t="shared" si="11"/>
        <v>0</v>
      </c>
    </row>
    <row r="308" spans="1:6" ht="15.6">
      <c r="A308" s="3" t="s">
        <v>736</v>
      </c>
      <c r="E308" t="str">
        <f t="shared" si="10"/>
        <v>0</v>
      </c>
      <c r="F308" t="str">
        <f t="shared" si="11"/>
        <v>0</v>
      </c>
    </row>
    <row r="309" spans="1:6" ht="15.6">
      <c r="A309" s="3" t="s">
        <v>737</v>
      </c>
      <c r="E309" t="str">
        <f t="shared" si="10"/>
        <v>0</v>
      </c>
      <c r="F309" t="str">
        <f t="shared" si="11"/>
        <v>0</v>
      </c>
    </row>
    <row r="310" spans="1:6" ht="15">
      <c r="A310" s="3" t="s">
        <v>738</v>
      </c>
      <c r="E310" t="str">
        <f t="shared" si="10"/>
        <v>0</v>
      </c>
      <c r="F310" t="str">
        <f t="shared" si="11"/>
        <v>0</v>
      </c>
    </row>
    <row r="311" spans="1:6" ht="15">
      <c r="A311" s="3" t="s">
        <v>739</v>
      </c>
      <c r="E311" t="str">
        <f t="shared" si="10"/>
        <v>0</v>
      </c>
      <c r="F311" t="str">
        <f t="shared" si="11"/>
        <v>0</v>
      </c>
    </row>
    <row r="312" spans="1:6" ht="15">
      <c r="A312" s="3" t="s">
        <v>740</v>
      </c>
      <c r="E312" t="str">
        <f t="shared" si="10"/>
        <v>0</v>
      </c>
      <c r="F312" t="str">
        <f t="shared" si="11"/>
        <v>0</v>
      </c>
    </row>
    <row r="313" spans="1:6" ht="15">
      <c r="A313" s="3" t="s">
        <v>741</v>
      </c>
      <c r="E313" t="str">
        <f t="shared" si="10"/>
        <v>0</v>
      </c>
      <c r="F313" t="str">
        <f t="shared" si="11"/>
        <v>0</v>
      </c>
    </row>
    <row r="314" spans="1:6" ht="15.6">
      <c r="A314" s="3" t="s">
        <v>475</v>
      </c>
      <c r="E314" t="str">
        <f t="shared" si="10"/>
        <v>0</v>
      </c>
      <c r="F314" t="str">
        <f t="shared" si="11"/>
        <v>0</v>
      </c>
    </row>
    <row r="315" spans="1:6" ht="15">
      <c r="A315" s="3" t="s">
        <v>628</v>
      </c>
      <c r="B315" t="s">
        <v>579</v>
      </c>
      <c r="C315" t="str">
        <f>A309</f>
        <v>26. Butantã (Raposo Tavares, Vila Sônia, Morumbi)</v>
      </c>
      <c r="D315" t="s">
        <v>69</v>
      </c>
      <c r="E315" t="str">
        <f t="shared" si="10"/>
        <v>1</v>
      </c>
      <c r="F315" t="str">
        <f t="shared" si="11"/>
        <v>0</v>
      </c>
    </row>
    <row r="316" spans="1:6" ht="15">
      <c r="A316" s="3" t="s">
        <v>605</v>
      </c>
      <c r="B316" t="s">
        <v>579</v>
      </c>
      <c r="C316" t="str">
        <f>A309</f>
        <v>26. Butantã (Raposo Tavares, Vila Sônia, Morumbi)</v>
      </c>
      <c r="D316" t="s">
        <v>69</v>
      </c>
      <c r="E316" t="str">
        <f t="shared" si="10"/>
        <v>1</v>
      </c>
      <c r="F316" t="str">
        <f t="shared" si="11"/>
        <v>0</v>
      </c>
    </row>
    <row r="317" spans="1:6" ht="15">
      <c r="A317" s="3" t="s">
        <v>606</v>
      </c>
      <c r="B317" t="s">
        <v>580</v>
      </c>
      <c r="C317" t="str">
        <f>A309</f>
        <v>26. Butantã (Raposo Tavares, Vila Sônia, Morumbi)</v>
      </c>
      <c r="D317" t="s">
        <v>69</v>
      </c>
      <c r="E317" t="str">
        <f t="shared" si="10"/>
        <v>0</v>
      </c>
      <c r="F317" t="str">
        <f t="shared" si="11"/>
        <v>1</v>
      </c>
    </row>
    <row r="318" spans="1:6" ht="15">
      <c r="A318" s="3" t="s">
        <v>607</v>
      </c>
      <c r="B318" t="s">
        <v>580</v>
      </c>
      <c r="C318" t="str">
        <f>A309</f>
        <v>26. Butantã (Raposo Tavares, Vila Sônia, Morumbi)</v>
      </c>
      <c r="D318" t="s">
        <v>69</v>
      </c>
      <c r="E318" t="str">
        <f t="shared" si="10"/>
        <v>0</v>
      </c>
      <c r="F318" t="str">
        <f t="shared" si="11"/>
        <v>1</v>
      </c>
    </row>
    <row r="319" spans="1:6" ht="15">
      <c r="A319" s="3" t="s">
        <v>608</v>
      </c>
      <c r="B319" t="s">
        <v>580</v>
      </c>
      <c r="C319" t="str">
        <f>A309</f>
        <v>26. Butantã (Raposo Tavares, Vila Sônia, Morumbi)</v>
      </c>
      <c r="D319" t="s">
        <v>69</v>
      </c>
      <c r="E319" t="str">
        <f t="shared" si="10"/>
        <v>0</v>
      </c>
      <c r="F319" t="str">
        <f t="shared" si="11"/>
        <v>1</v>
      </c>
    </row>
    <row r="320" spans="1:6" ht="15">
      <c r="A320" s="3"/>
      <c r="E320" t="str">
        <f t="shared" si="10"/>
        <v>0</v>
      </c>
      <c r="F320" t="str">
        <f t="shared" si="11"/>
        <v>0</v>
      </c>
    </row>
    <row r="321" spans="1:6" ht="15.6">
      <c r="A321" s="3" t="s">
        <v>609</v>
      </c>
      <c r="E321" t="str">
        <f t="shared" si="10"/>
        <v>0</v>
      </c>
      <c r="F321" t="str">
        <f t="shared" si="11"/>
        <v>0</v>
      </c>
    </row>
    <row r="322" spans="1:6" ht="15">
      <c r="A322" s="3" t="s">
        <v>610</v>
      </c>
      <c r="E322" t="str">
        <f t="shared" si="10"/>
        <v>0</v>
      </c>
      <c r="F322" t="str">
        <f t="shared" si="11"/>
        <v>0</v>
      </c>
    </row>
    <row r="323" spans="1:6" ht="15">
      <c r="A323" s="3" t="s">
        <v>611</v>
      </c>
      <c r="E323" t="str">
        <f t="shared" si="10"/>
        <v>0</v>
      </c>
      <c r="F323" t="str">
        <f t="shared" si="11"/>
        <v>0</v>
      </c>
    </row>
    <row r="324" spans="1:6" ht="15">
      <c r="A324" s="3" t="s">
        <v>612</v>
      </c>
      <c r="E324" t="str">
        <f t="shared" si="10"/>
        <v>0</v>
      </c>
      <c r="F324" t="str">
        <f t="shared" si="11"/>
        <v>0</v>
      </c>
    </row>
    <row r="325" spans="1:6" ht="15">
      <c r="A325" s="3" t="s">
        <v>492</v>
      </c>
      <c r="E325" t="str">
        <f t="shared" si="10"/>
        <v>0</v>
      </c>
      <c r="F325" t="str">
        <f t="shared" si="11"/>
        <v>0</v>
      </c>
    </row>
    <row r="326" spans="1:6" ht="15.6">
      <c r="A326" s="3" t="s">
        <v>475</v>
      </c>
      <c r="E326" t="str">
        <f t="shared" si="10"/>
        <v>0</v>
      </c>
      <c r="F326" t="str">
        <f t="shared" si="11"/>
        <v>0</v>
      </c>
    </row>
    <row r="327" spans="1:6" ht="15">
      <c r="A327" s="3" t="s">
        <v>502</v>
      </c>
      <c r="B327" t="s">
        <v>579</v>
      </c>
      <c r="C327" t="str">
        <f>A321</f>
        <v>27. Lapa (Vila Leopoldina, Barra Funda, Perdizes, Jaguaré, Jaguara)</v>
      </c>
      <c r="D327" t="s">
        <v>70</v>
      </c>
      <c r="E327" t="str">
        <f t="shared" si="10"/>
        <v>1</v>
      </c>
      <c r="F327" t="str">
        <f t="shared" si="11"/>
        <v>0</v>
      </c>
    </row>
    <row r="328" spans="1:6" ht="15">
      <c r="A328" s="3" t="s">
        <v>503</v>
      </c>
      <c r="B328" t="s">
        <v>580</v>
      </c>
      <c r="C328" t="str">
        <f>A321</f>
        <v>27. Lapa (Vila Leopoldina, Barra Funda, Perdizes, Jaguaré, Jaguara)</v>
      </c>
      <c r="D328" t="s">
        <v>70</v>
      </c>
      <c r="E328" t="str">
        <f t="shared" si="10"/>
        <v>0</v>
      </c>
      <c r="F328" t="str">
        <f t="shared" si="11"/>
        <v>1</v>
      </c>
    </row>
    <row r="329" spans="1:6" ht="15">
      <c r="A329" s="3" t="s">
        <v>504</v>
      </c>
      <c r="B329" t="s">
        <v>580</v>
      </c>
      <c r="C329" t="str">
        <f>A321</f>
        <v>27. Lapa (Vila Leopoldina, Barra Funda, Perdizes, Jaguaré, Jaguara)</v>
      </c>
      <c r="D329" t="s">
        <v>70</v>
      </c>
      <c r="E329" t="str">
        <f t="shared" si="10"/>
        <v>0</v>
      </c>
      <c r="F329" t="str">
        <f t="shared" si="11"/>
        <v>1</v>
      </c>
    </row>
    <row r="330" spans="1:6" ht="15">
      <c r="A330" s="3" t="s">
        <v>377</v>
      </c>
      <c r="B330" t="s">
        <v>580</v>
      </c>
      <c r="C330" t="str">
        <f>A321</f>
        <v>27. Lapa (Vila Leopoldina, Barra Funda, Perdizes, Jaguaré, Jaguara)</v>
      </c>
      <c r="D330" t="s">
        <v>70</v>
      </c>
      <c r="E330" t="str">
        <f t="shared" si="10"/>
        <v>0</v>
      </c>
      <c r="F330" t="str">
        <f t="shared" si="11"/>
        <v>1</v>
      </c>
    </row>
    <row r="331" spans="1:6" ht="15">
      <c r="A331" s="3" t="s">
        <v>378</v>
      </c>
      <c r="B331" t="s">
        <v>579</v>
      </c>
      <c r="C331" t="str">
        <f>A321</f>
        <v>27. Lapa (Vila Leopoldina, Barra Funda, Perdizes, Jaguaré, Jaguara)</v>
      </c>
      <c r="D331" t="s">
        <v>70</v>
      </c>
      <c r="E331" t="str">
        <f t="shared" si="10"/>
        <v>1</v>
      </c>
      <c r="F331" t="str">
        <f t="shared" si="11"/>
        <v>0</v>
      </c>
    </row>
    <row r="332" spans="1:6" ht="15">
      <c r="A332" s="3"/>
      <c r="E332" t="str">
        <f t="shared" si="10"/>
        <v>0</v>
      </c>
      <c r="F332" t="str">
        <f t="shared" si="11"/>
        <v>0</v>
      </c>
    </row>
    <row r="333" spans="1:6" ht="15.6">
      <c r="A333" s="3" t="s">
        <v>379</v>
      </c>
      <c r="E333" t="str">
        <f t="shared" ref="E333:E396" si="12">IF(B333="M","1","0")</f>
        <v>0</v>
      </c>
      <c r="F333" t="str">
        <f t="shared" ref="F333:F396" si="13">IF(B333="F","1","0")</f>
        <v>0</v>
      </c>
    </row>
    <row r="334" spans="1:6" ht="15">
      <c r="A334" s="3" t="s">
        <v>380</v>
      </c>
      <c r="E334" t="str">
        <f t="shared" si="12"/>
        <v>0</v>
      </c>
      <c r="F334" t="str">
        <f t="shared" si="13"/>
        <v>0</v>
      </c>
    </row>
    <row r="335" spans="1:6" ht="15">
      <c r="A335" s="3" t="s">
        <v>381</v>
      </c>
      <c r="E335" t="str">
        <f t="shared" si="12"/>
        <v>0</v>
      </c>
      <c r="F335" t="str">
        <f t="shared" si="13"/>
        <v>0</v>
      </c>
    </row>
    <row r="336" spans="1:6" ht="15">
      <c r="A336" s="3" t="s">
        <v>382</v>
      </c>
      <c r="E336" t="str">
        <f t="shared" si="12"/>
        <v>0</v>
      </c>
      <c r="F336" t="str">
        <f t="shared" si="13"/>
        <v>0</v>
      </c>
    </row>
    <row r="337" spans="1:6" ht="15">
      <c r="A337" s="3" t="s">
        <v>383</v>
      </c>
      <c r="E337" t="str">
        <f t="shared" si="12"/>
        <v>0</v>
      </c>
      <c r="F337" t="str">
        <f t="shared" si="13"/>
        <v>0</v>
      </c>
    </row>
    <row r="338" spans="1:6" ht="15.6">
      <c r="A338" s="3" t="s">
        <v>475</v>
      </c>
      <c r="E338" t="str">
        <f t="shared" si="12"/>
        <v>0</v>
      </c>
      <c r="F338" t="str">
        <f t="shared" si="13"/>
        <v>0</v>
      </c>
    </row>
    <row r="339" spans="1:6" ht="15">
      <c r="A339" s="3" t="s">
        <v>384</v>
      </c>
      <c r="B339" t="s">
        <v>579</v>
      </c>
      <c r="C339" t="str">
        <f>A333</f>
        <v>28. Perus (Anhanguera)</v>
      </c>
      <c r="D339" t="s">
        <v>71</v>
      </c>
      <c r="E339" t="str">
        <f t="shared" si="12"/>
        <v>1</v>
      </c>
      <c r="F339" t="str">
        <f t="shared" si="13"/>
        <v>0</v>
      </c>
    </row>
    <row r="340" spans="1:6" ht="15">
      <c r="A340" s="3" t="s">
        <v>385</v>
      </c>
      <c r="B340" t="s">
        <v>580</v>
      </c>
      <c r="C340" t="str">
        <f>A333</f>
        <v>28. Perus (Anhanguera)</v>
      </c>
      <c r="D340" t="s">
        <v>71</v>
      </c>
      <c r="E340" t="str">
        <f t="shared" si="12"/>
        <v>0</v>
      </c>
      <c r="F340" t="str">
        <f t="shared" si="13"/>
        <v>1</v>
      </c>
    </row>
    <row r="341" spans="1:6" ht="15">
      <c r="A341" s="3" t="s">
        <v>386</v>
      </c>
      <c r="B341" t="s">
        <v>579</v>
      </c>
      <c r="C341" t="str">
        <f>A333</f>
        <v>28. Perus (Anhanguera)</v>
      </c>
      <c r="D341" t="s">
        <v>71</v>
      </c>
      <c r="E341" t="str">
        <f t="shared" si="12"/>
        <v>1</v>
      </c>
      <c r="F341" t="str">
        <f t="shared" si="13"/>
        <v>0</v>
      </c>
    </row>
    <row r="342" spans="1:6" ht="15">
      <c r="A342" s="3" t="s">
        <v>387</v>
      </c>
      <c r="B342" t="s">
        <v>580</v>
      </c>
      <c r="C342" t="str">
        <f>A333</f>
        <v>28. Perus (Anhanguera)</v>
      </c>
      <c r="D342" t="s">
        <v>71</v>
      </c>
      <c r="E342" t="str">
        <f t="shared" si="12"/>
        <v>0</v>
      </c>
      <c r="F342" t="str">
        <f t="shared" si="13"/>
        <v>1</v>
      </c>
    </row>
    <row r="343" spans="1:6" ht="15">
      <c r="A343" s="3" t="s">
        <v>388</v>
      </c>
      <c r="B343" t="s">
        <v>580</v>
      </c>
      <c r="C343" t="str">
        <f>A333</f>
        <v>28. Perus (Anhanguera)</v>
      </c>
      <c r="D343" t="s">
        <v>71</v>
      </c>
      <c r="E343" t="str">
        <f t="shared" si="12"/>
        <v>0</v>
      </c>
      <c r="F343" t="str">
        <f t="shared" si="13"/>
        <v>1</v>
      </c>
    </row>
    <row r="344" spans="1:6" ht="15">
      <c r="A344" s="3"/>
      <c r="E344" t="str">
        <f t="shared" si="12"/>
        <v>0</v>
      </c>
      <c r="F344" t="str">
        <f t="shared" si="13"/>
        <v>0</v>
      </c>
    </row>
    <row r="345" spans="1:6" ht="15.6">
      <c r="A345" s="3" t="s">
        <v>389</v>
      </c>
      <c r="E345" t="str">
        <f t="shared" si="12"/>
        <v>0</v>
      </c>
      <c r="F345" t="str">
        <f t="shared" si="13"/>
        <v>0</v>
      </c>
    </row>
    <row r="346" spans="1:6" ht="15">
      <c r="A346" s="3" t="s">
        <v>390</v>
      </c>
      <c r="E346" t="str">
        <f t="shared" si="12"/>
        <v>0</v>
      </c>
      <c r="F346" t="str">
        <f t="shared" si="13"/>
        <v>0</v>
      </c>
    </row>
    <row r="347" spans="1:6" ht="15">
      <c r="A347" s="3" t="s">
        <v>391</v>
      </c>
      <c r="E347" t="str">
        <f t="shared" si="12"/>
        <v>0</v>
      </c>
      <c r="F347" t="str">
        <f t="shared" si="13"/>
        <v>0</v>
      </c>
    </row>
    <row r="348" spans="1:6" ht="15">
      <c r="A348" s="3" t="s">
        <v>522</v>
      </c>
      <c r="E348" t="str">
        <f t="shared" si="12"/>
        <v>0</v>
      </c>
      <c r="F348" t="str">
        <f t="shared" si="13"/>
        <v>0</v>
      </c>
    </row>
    <row r="349" spans="1:6" ht="15">
      <c r="A349" s="3" t="s">
        <v>523</v>
      </c>
      <c r="E349" t="str">
        <f t="shared" si="12"/>
        <v>0</v>
      </c>
      <c r="F349" t="str">
        <f t="shared" si="13"/>
        <v>0</v>
      </c>
    </row>
    <row r="350" spans="1:6" ht="15.6">
      <c r="A350" s="3" t="s">
        <v>475</v>
      </c>
      <c r="E350" t="str">
        <f t="shared" si="12"/>
        <v>0</v>
      </c>
      <c r="F350" t="str">
        <f t="shared" si="13"/>
        <v>0</v>
      </c>
    </row>
    <row r="351" spans="1:6" ht="15">
      <c r="A351" s="3" t="s">
        <v>524</v>
      </c>
      <c r="B351" t="s">
        <v>580</v>
      </c>
      <c r="C351" t="str">
        <f>A345</f>
        <v>29. Pinheiros (Alto de Pinheiros, Itaim Bibi, Jardim Paulista)</v>
      </c>
      <c r="D351" t="s">
        <v>72</v>
      </c>
      <c r="E351" t="str">
        <f t="shared" si="12"/>
        <v>0</v>
      </c>
      <c r="F351" t="str">
        <f t="shared" si="13"/>
        <v>1</v>
      </c>
    </row>
    <row r="352" spans="1:6" ht="15">
      <c r="A352" s="3" t="s">
        <v>525</v>
      </c>
      <c r="B352" t="s">
        <v>580</v>
      </c>
      <c r="C352" t="str">
        <f>A345</f>
        <v>29. Pinheiros (Alto de Pinheiros, Itaim Bibi, Jardim Paulista)</v>
      </c>
      <c r="D352" t="s">
        <v>72</v>
      </c>
      <c r="E352" t="str">
        <f t="shared" si="12"/>
        <v>0</v>
      </c>
      <c r="F352" t="str">
        <f t="shared" si="13"/>
        <v>1</v>
      </c>
    </row>
    <row r="353" spans="1:6" ht="15">
      <c r="A353" s="3" t="s">
        <v>645</v>
      </c>
      <c r="B353" t="s">
        <v>580</v>
      </c>
      <c r="C353" t="str">
        <f>A345</f>
        <v>29. Pinheiros (Alto de Pinheiros, Itaim Bibi, Jardim Paulista)</v>
      </c>
      <c r="D353" t="s">
        <v>16</v>
      </c>
      <c r="E353" t="str">
        <f t="shared" si="12"/>
        <v>0</v>
      </c>
      <c r="F353" t="str">
        <f t="shared" si="13"/>
        <v>1</v>
      </c>
    </row>
    <row r="354" spans="1:6" ht="15">
      <c r="A354" s="3" t="s">
        <v>637</v>
      </c>
      <c r="B354" t="s">
        <v>580</v>
      </c>
      <c r="C354" t="str">
        <f>A345</f>
        <v>29. Pinheiros (Alto de Pinheiros, Itaim Bibi, Jardim Paulista)</v>
      </c>
      <c r="D354" t="s">
        <v>16</v>
      </c>
      <c r="E354" t="str">
        <f t="shared" si="12"/>
        <v>0</v>
      </c>
      <c r="F354" t="str">
        <f t="shared" si="13"/>
        <v>1</v>
      </c>
    </row>
    <row r="355" spans="1:6" ht="15">
      <c r="A355" s="3" t="s">
        <v>638</v>
      </c>
      <c r="B355" t="s">
        <v>580</v>
      </c>
      <c r="C355" t="str">
        <f>A345</f>
        <v>29. Pinheiros (Alto de Pinheiros, Itaim Bibi, Jardim Paulista)</v>
      </c>
      <c r="D355" t="s">
        <v>16</v>
      </c>
      <c r="E355" t="str">
        <f t="shared" si="12"/>
        <v>0</v>
      </c>
      <c r="F355" t="str">
        <f t="shared" si="13"/>
        <v>1</v>
      </c>
    </row>
    <row r="356" spans="1:6" ht="15">
      <c r="A356" s="3"/>
      <c r="E356" t="str">
        <f t="shared" si="12"/>
        <v>0</v>
      </c>
      <c r="F356" t="str">
        <f t="shared" si="13"/>
        <v>0</v>
      </c>
    </row>
    <row r="357" spans="1:6" ht="15.6">
      <c r="A357" s="3" t="s">
        <v>639</v>
      </c>
      <c r="E357" t="str">
        <f t="shared" si="12"/>
        <v>0</v>
      </c>
      <c r="F357" t="str">
        <f t="shared" si="13"/>
        <v>0</v>
      </c>
    </row>
    <row r="358" spans="1:6" ht="15">
      <c r="A358" s="3" t="s">
        <v>640</v>
      </c>
      <c r="E358" t="str">
        <f t="shared" si="12"/>
        <v>0</v>
      </c>
      <c r="F358" t="str">
        <f t="shared" si="13"/>
        <v>0</v>
      </c>
    </row>
    <row r="359" spans="1:6" ht="15">
      <c r="A359" s="3" t="s">
        <v>641</v>
      </c>
      <c r="E359" t="str">
        <f t="shared" si="12"/>
        <v>0</v>
      </c>
      <c r="F359" t="str">
        <f t="shared" si="13"/>
        <v>0</v>
      </c>
    </row>
    <row r="360" spans="1:6" ht="15">
      <c r="A360" s="3" t="s">
        <v>769</v>
      </c>
      <c r="E360" t="str">
        <f t="shared" si="12"/>
        <v>0</v>
      </c>
      <c r="F360" t="str">
        <f t="shared" si="13"/>
        <v>0</v>
      </c>
    </row>
    <row r="361" spans="1:6" ht="15">
      <c r="A361" s="3" t="s">
        <v>653</v>
      </c>
      <c r="E361" t="str">
        <f t="shared" si="12"/>
        <v>0</v>
      </c>
      <c r="F361" t="str">
        <f t="shared" si="13"/>
        <v>0</v>
      </c>
    </row>
    <row r="362" spans="1:6" ht="15.6">
      <c r="A362" s="3" t="s">
        <v>475</v>
      </c>
      <c r="E362" t="str">
        <f t="shared" si="12"/>
        <v>0</v>
      </c>
      <c r="F362" t="str">
        <f t="shared" si="13"/>
        <v>0</v>
      </c>
    </row>
    <row r="363" spans="1:6" ht="15">
      <c r="A363" s="3" t="s">
        <v>674</v>
      </c>
      <c r="B363" t="s">
        <v>580</v>
      </c>
      <c r="C363" t="str">
        <f>A357</f>
        <v>30. Pirituba (Jaraguá, São Domingos)</v>
      </c>
      <c r="D363" t="s">
        <v>74</v>
      </c>
      <c r="E363" t="str">
        <f t="shared" si="12"/>
        <v>0</v>
      </c>
      <c r="F363" t="str">
        <f t="shared" si="13"/>
        <v>1</v>
      </c>
    </row>
    <row r="364" spans="1:6" ht="15">
      <c r="A364" s="3" t="s">
        <v>675</v>
      </c>
      <c r="B364" t="s">
        <v>580</v>
      </c>
      <c r="C364" t="str">
        <f>A357</f>
        <v>30. Pirituba (Jaraguá, São Domingos)</v>
      </c>
      <c r="D364" t="s">
        <v>74</v>
      </c>
      <c r="E364" t="str">
        <f t="shared" si="12"/>
        <v>0</v>
      </c>
      <c r="F364" t="str">
        <f t="shared" si="13"/>
        <v>1</v>
      </c>
    </row>
    <row r="365" spans="1:6" ht="15">
      <c r="A365" s="3" t="s">
        <v>676</v>
      </c>
      <c r="B365" t="s">
        <v>580</v>
      </c>
      <c r="C365" t="str">
        <f>A357</f>
        <v>30. Pirituba (Jaraguá, São Domingos)</v>
      </c>
      <c r="D365" t="s">
        <v>74</v>
      </c>
      <c r="E365" t="str">
        <f t="shared" si="12"/>
        <v>0</v>
      </c>
      <c r="F365" t="str">
        <f t="shared" si="13"/>
        <v>1</v>
      </c>
    </row>
    <row r="366" spans="1:6" ht="15">
      <c r="A366" s="3" t="s">
        <v>677</v>
      </c>
      <c r="B366" t="s">
        <v>580</v>
      </c>
      <c r="C366" t="str">
        <f>A357</f>
        <v>30. Pirituba (Jaraguá, São Domingos)</v>
      </c>
      <c r="D366" t="s">
        <v>74</v>
      </c>
      <c r="E366" t="str">
        <f t="shared" si="12"/>
        <v>0</v>
      </c>
      <c r="F366" t="str">
        <f t="shared" si="13"/>
        <v>1</v>
      </c>
    </row>
    <row r="367" spans="1:6" ht="15">
      <c r="A367" s="3" t="s">
        <v>678</v>
      </c>
      <c r="B367" t="s">
        <v>14</v>
      </c>
      <c r="C367" t="str">
        <f>A357</f>
        <v>30. Pirituba (Jaraguá, São Domingos)</v>
      </c>
      <c r="D367" t="s">
        <v>74</v>
      </c>
      <c r="E367" t="str">
        <f t="shared" si="12"/>
        <v>0</v>
      </c>
      <c r="F367" t="str">
        <f t="shared" si="13"/>
        <v>1</v>
      </c>
    </row>
    <row r="368" spans="1:6" ht="15">
      <c r="A368" s="3"/>
      <c r="E368" t="str">
        <f t="shared" si="12"/>
        <v>0</v>
      </c>
      <c r="F368" t="str">
        <f t="shared" si="13"/>
        <v>0</v>
      </c>
    </row>
    <row r="369" spans="1:6" ht="15.6">
      <c r="A369" s="3" t="s">
        <v>679</v>
      </c>
      <c r="E369" t="str">
        <f t="shared" si="12"/>
        <v>0</v>
      </c>
      <c r="F369" t="str">
        <f t="shared" si="13"/>
        <v>0</v>
      </c>
    </row>
    <row r="370" spans="1:6" ht="15">
      <c r="A370" s="3" t="s">
        <v>680</v>
      </c>
      <c r="E370" t="str">
        <f t="shared" si="12"/>
        <v>0</v>
      </c>
      <c r="F370" t="str">
        <f t="shared" si="13"/>
        <v>0</v>
      </c>
    </row>
    <row r="371" spans="1:6" ht="15">
      <c r="A371" s="3" t="s">
        <v>739</v>
      </c>
      <c r="E371" t="str">
        <f t="shared" si="12"/>
        <v>0</v>
      </c>
      <c r="F371" t="str">
        <f t="shared" si="13"/>
        <v>0</v>
      </c>
    </row>
    <row r="372" spans="1:6" ht="15">
      <c r="A372" s="3" t="s">
        <v>596</v>
      </c>
      <c r="E372" t="str">
        <f t="shared" si="12"/>
        <v>0</v>
      </c>
      <c r="F372" t="str">
        <f t="shared" si="13"/>
        <v>0</v>
      </c>
    </row>
    <row r="373" spans="1:6" ht="15">
      <c r="A373" s="3" t="s">
        <v>681</v>
      </c>
      <c r="E373" t="str">
        <f t="shared" si="12"/>
        <v>0</v>
      </c>
      <c r="F373" t="str">
        <f t="shared" si="13"/>
        <v>0</v>
      </c>
    </row>
    <row r="374" spans="1:6" ht="15.6">
      <c r="A374" s="3" t="s">
        <v>475</v>
      </c>
      <c r="E374" t="str">
        <f t="shared" si="12"/>
        <v>0</v>
      </c>
      <c r="F374" t="str">
        <f t="shared" si="13"/>
        <v>0</v>
      </c>
    </row>
    <row r="375" spans="1:6" ht="15">
      <c r="A375" s="3" t="s">
        <v>682</v>
      </c>
      <c r="B375" t="s">
        <v>579</v>
      </c>
      <c r="C375" t="str">
        <f>A369</f>
        <v>31. Rio Pequeno</v>
      </c>
      <c r="D375" t="s">
        <v>408</v>
      </c>
      <c r="E375" t="str">
        <f t="shared" si="12"/>
        <v>1</v>
      </c>
      <c r="F375" t="str">
        <f t="shared" si="13"/>
        <v>0</v>
      </c>
    </row>
    <row r="376" spans="1:6" ht="15">
      <c r="A376" s="3" t="s">
        <v>683</v>
      </c>
      <c r="B376" t="s">
        <v>579</v>
      </c>
      <c r="C376" t="str">
        <f>A369</f>
        <v>31. Rio Pequeno</v>
      </c>
      <c r="D376" t="s">
        <v>408</v>
      </c>
      <c r="E376" t="str">
        <f t="shared" si="12"/>
        <v>1</v>
      </c>
      <c r="F376" t="str">
        <f t="shared" si="13"/>
        <v>0</v>
      </c>
    </row>
    <row r="377" spans="1:6" ht="15">
      <c r="A377" s="3" t="s">
        <v>684</v>
      </c>
      <c r="B377" t="s">
        <v>580</v>
      </c>
      <c r="C377" t="str">
        <f>A369</f>
        <v>31. Rio Pequeno</v>
      </c>
      <c r="D377" t="s">
        <v>408</v>
      </c>
      <c r="E377" t="str">
        <f t="shared" si="12"/>
        <v>0</v>
      </c>
      <c r="F377" t="str">
        <f t="shared" si="13"/>
        <v>1</v>
      </c>
    </row>
    <row r="378" spans="1:6" ht="15">
      <c r="A378" s="3" t="s">
        <v>685</v>
      </c>
      <c r="B378" t="s">
        <v>579</v>
      </c>
      <c r="C378" t="str">
        <f>A369</f>
        <v>31. Rio Pequeno</v>
      </c>
      <c r="D378" t="s">
        <v>408</v>
      </c>
      <c r="E378" t="str">
        <f t="shared" si="12"/>
        <v>1</v>
      </c>
      <c r="F378" t="str">
        <f t="shared" si="13"/>
        <v>0</v>
      </c>
    </row>
    <row r="379" spans="1:6" ht="15">
      <c r="A379" s="3" t="s">
        <v>686</v>
      </c>
      <c r="B379" t="s">
        <v>580</v>
      </c>
      <c r="C379" t="str">
        <f>A369</f>
        <v>31. Rio Pequeno</v>
      </c>
      <c r="D379" t="s">
        <v>408</v>
      </c>
      <c r="E379" t="str">
        <f t="shared" si="12"/>
        <v>0</v>
      </c>
      <c r="F379" t="str">
        <f t="shared" si="13"/>
        <v>1</v>
      </c>
    </row>
    <row r="380" spans="1:6" ht="15">
      <c r="A380" s="3" t="s">
        <v>687</v>
      </c>
      <c r="E380" t="str">
        <f t="shared" si="12"/>
        <v>0</v>
      </c>
      <c r="F380" t="str">
        <f t="shared" si="13"/>
        <v>0</v>
      </c>
    </row>
    <row r="381" spans="1:6" ht="15.6">
      <c r="A381" s="3" t="s">
        <v>688</v>
      </c>
      <c r="E381" t="str">
        <f t="shared" si="12"/>
        <v>0</v>
      </c>
      <c r="F381" t="str">
        <f t="shared" si="13"/>
        <v>0</v>
      </c>
    </row>
    <row r="382" spans="1:6" ht="15.6">
      <c r="A382" s="3" t="s">
        <v>704</v>
      </c>
      <c r="E382" t="str">
        <f t="shared" si="12"/>
        <v>0</v>
      </c>
      <c r="F382" t="str">
        <f t="shared" si="13"/>
        <v>0</v>
      </c>
    </row>
    <row r="383" spans="1:6" ht="15">
      <c r="A383" s="3" t="s">
        <v>670</v>
      </c>
      <c r="E383" t="str">
        <f t="shared" si="12"/>
        <v>0</v>
      </c>
      <c r="F383" t="str">
        <f t="shared" si="13"/>
        <v>0</v>
      </c>
    </row>
    <row r="384" spans="1:6" ht="15">
      <c r="A384" s="3" t="s">
        <v>671</v>
      </c>
      <c r="E384" t="str">
        <f t="shared" si="12"/>
        <v>0</v>
      </c>
      <c r="F384" t="str">
        <f t="shared" si="13"/>
        <v>0</v>
      </c>
    </row>
    <row r="385" spans="1:6" ht="15">
      <c r="A385" s="3" t="s">
        <v>773</v>
      </c>
      <c r="E385" t="str">
        <f t="shared" si="12"/>
        <v>0</v>
      </c>
      <c r="F385" t="str">
        <f t="shared" si="13"/>
        <v>0</v>
      </c>
    </row>
    <row r="386" spans="1:6" ht="15">
      <c r="A386" s="3" t="s">
        <v>689</v>
      </c>
      <c r="E386" t="str">
        <f t="shared" si="12"/>
        <v>0</v>
      </c>
      <c r="F386" t="str">
        <f t="shared" si="13"/>
        <v>0</v>
      </c>
    </row>
    <row r="387" spans="1:6" ht="15.6">
      <c r="A387" s="3" t="s">
        <v>475</v>
      </c>
      <c r="E387" t="str">
        <f t="shared" si="12"/>
        <v>0</v>
      </c>
      <c r="F387" t="str">
        <f t="shared" si="13"/>
        <v>0</v>
      </c>
    </row>
    <row r="388" spans="1:6" ht="15">
      <c r="A388" s="3" t="s">
        <v>690</v>
      </c>
      <c r="B388" t="s">
        <v>579</v>
      </c>
      <c r="C388" t="str">
        <f>A382</f>
        <v>32. Campo Limpo (Capão Redondo)</v>
      </c>
      <c r="D388" t="s">
        <v>75</v>
      </c>
      <c r="E388" t="str">
        <f t="shared" si="12"/>
        <v>1</v>
      </c>
      <c r="F388" t="str">
        <f t="shared" si="13"/>
        <v>0</v>
      </c>
    </row>
    <row r="389" spans="1:6" ht="15">
      <c r="A389" s="3" t="s">
        <v>691</v>
      </c>
      <c r="B389" t="s">
        <v>580</v>
      </c>
      <c r="C389" t="str">
        <f>A382</f>
        <v>32. Campo Limpo (Capão Redondo)</v>
      </c>
      <c r="D389" t="s">
        <v>75</v>
      </c>
      <c r="E389" t="str">
        <f t="shared" si="12"/>
        <v>0</v>
      </c>
      <c r="F389" t="str">
        <f t="shared" si="13"/>
        <v>1</v>
      </c>
    </row>
    <row r="390" spans="1:6" ht="15">
      <c r="A390" s="3" t="s">
        <v>692</v>
      </c>
      <c r="B390" t="s">
        <v>580</v>
      </c>
      <c r="C390" t="str">
        <f>A382</f>
        <v>32. Campo Limpo (Capão Redondo)</v>
      </c>
      <c r="D390" t="s">
        <v>75</v>
      </c>
      <c r="E390" t="str">
        <f t="shared" si="12"/>
        <v>0</v>
      </c>
      <c r="F390" t="str">
        <f t="shared" si="13"/>
        <v>1</v>
      </c>
    </row>
    <row r="391" spans="1:6" ht="15">
      <c r="A391" s="3" t="s">
        <v>693</v>
      </c>
      <c r="B391" t="s">
        <v>580</v>
      </c>
      <c r="C391" t="str">
        <f>A382</f>
        <v>32. Campo Limpo (Capão Redondo)</v>
      </c>
      <c r="D391" t="s">
        <v>75</v>
      </c>
      <c r="E391" t="str">
        <f t="shared" si="12"/>
        <v>0</v>
      </c>
      <c r="F391" t="str">
        <f t="shared" si="13"/>
        <v>1</v>
      </c>
    </row>
    <row r="392" spans="1:6" ht="15">
      <c r="A392" s="3" t="s">
        <v>694</v>
      </c>
      <c r="B392" t="s">
        <v>579</v>
      </c>
      <c r="C392" t="str">
        <f>A382</f>
        <v>32. Campo Limpo (Capão Redondo)</v>
      </c>
      <c r="D392" t="s">
        <v>75</v>
      </c>
      <c r="E392" t="str">
        <f t="shared" si="12"/>
        <v>1</v>
      </c>
      <c r="F392" t="str">
        <f t="shared" si="13"/>
        <v>0</v>
      </c>
    </row>
    <row r="393" spans="1:6" ht="15">
      <c r="A393" s="3"/>
      <c r="E393" t="str">
        <f t="shared" si="12"/>
        <v>0</v>
      </c>
      <c r="F393" t="str">
        <f t="shared" si="13"/>
        <v>0</v>
      </c>
    </row>
    <row r="394" spans="1:6" ht="15.6">
      <c r="A394" s="3" t="s">
        <v>695</v>
      </c>
      <c r="E394" t="str">
        <f t="shared" si="12"/>
        <v>0</v>
      </c>
      <c r="F394" t="str">
        <f t="shared" si="13"/>
        <v>0</v>
      </c>
    </row>
    <row r="395" spans="1:6" ht="15">
      <c r="A395" s="3" t="s">
        <v>555</v>
      </c>
      <c r="E395" t="str">
        <f t="shared" si="12"/>
        <v>0</v>
      </c>
      <c r="F395" t="str">
        <f t="shared" si="13"/>
        <v>0</v>
      </c>
    </row>
    <row r="396" spans="1:6" ht="15">
      <c r="A396" s="3" t="s">
        <v>564</v>
      </c>
      <c r="E396" t="str">
        <f t="shared" si="12"/>
        <v>0</v>
      </c>
      <c r="F396" t="str">
        <f t="shared" si="13"/>
        <v>0</v>
      </c>
    </row>
    <row r="397" spans="1:6" ht="15">
      <c r="A397" s="3" t="s">
        <v>565</v>
      </c>
      <c r="E397" t="str">
        <f t="shared" ref="E397:E460" si="14">IF(B397="M","1","0")</f>
        <v>0</v>
      </c>
      <c r="F397" t="str">
        <f t="shared" ref="F397:F460" si="15">IF(B397="F","1","0")</f>
        <v>0</v>
      </c>
    </row>
    <row r="398" spans="1:6" ht="15">
      <c r="A398" s="3" t="s">
        <v>446</v>
      </c>
      <c r="E398" t="str">
        <f t="shared" si="14"/>
        <v>0</v>
      </c>
      <c r="F398" t="str">
        <f t="shared" si="15"/>
        <v>0</v>
      </c>
    </row>
    <row r="399" spans="1:6" ht="15.6">
      <c r="A399" s="3" t="s">
        <v>475</v>
      </c>
      <c r="E399" t="str">
        <f t="shared" si="14"/>
        <v>0</v>
      </c>
      <c r="F399" t="str">
        <f t="shared" si="15"/>
        <v>0</v>
      </c>
    </row>
    <row r="400" spans="1:6" ht="15">
      <c r="A400" s="3" t="s">
        <v>447</v>
      </c>
      <c r="B400" t="s">
        <v>579</v>
      </c>
      <c r="C400" t="str">
        <f>A394</f>
        <v>33. Capela do Socorro (Cidade Dutra)</v>
      </c>
      <c r="D400" t="s">
        <v>221</v>
      </c>
      <c r="E400" t="str">
        <f t="shared" si="14"/>
        <v>1</v>
      </c>
      <c r="F400" t="str">
        <f t="shared" si="15"/>
        <v>0</v>
      </c>
    </row>
    <row r="401" spans="1:6" ht="15">
      <c r="A401" s="3" t="s">
        <v>448</v>
      </c>
      <c r="B401" t="s">
        <v>580</v>
      </c>
      <c r="C401" t="str">
        <f>A394</f>
        <v>33. Capela do Socorro (Cidade Dutra)</v>
      </c>
      <c r="D401" t="s">
        <v>221</v>
      </c>
      <c r="E401" t="str">
        <f t="shared" si="14"/>
        <v>0</v>
      </c>
      <c r="F401" t="str">
        <f t="shared" si="15"/>
        <v>1</v>
      </c>
    </row>
    <row r="402" spans="1:6" ht="15">
      <c r="A402" s="3" t="s">
        <v>449</v>
      </c>
      <c r="B402" t="s">
        <v>579</v>
      </c>
      <c r="C402" t="str">
        <f>A394</f>
        <v>33. Capela do Socorro (Cidade Dutra)</v>
      </c>
      <c r="D402" t="s">
        <v>221</v>
      </c>
      <c r="E402" t="str">
        <f t="shared" si="14"/>
        <v>1</v>
      </c>
      <c r="F402" t="str">
        <f t="shared" si="15"/>
        <v>0</v>
      </c>
    </row>
    <row r="403" spans="1:6" ht="15">
      <c r="A403" s="3" t="s">
        <v>450</v>
      </c>
      <c r="B403" t="s">
        <v>580</v>
      </c>
      <c r="C403" t="str">
        <f>A394</f>
        <v>33. Capela do Socorro (Cidade Dutra)</v>
      </c>
      <c r="D403" t="s">
        <v>221</v>
      </c>
      <c r="E403" t="str">
        <f t="shared" si="14"/>
        <v>0</v>
      </c>
      <c r="F403" t="str">
        <f t="shared" si="15"/>
        <v>1</v>
      </c>
    </row>
    <row r="404" spans="1:6" ht="15">
      <c r="A404" s="3" t="s">
        <v>315</v>
      </c>
      <c r="B404" t="s">
        <v>579</v>
      </c>
      <c r="C404" t="str">
        <f>A394</f>
        <v>33. Capela do Socorro (Cidade Dutra)</v>
      </c>
      <c r="D404" t="s">
        <v>221</v>
      </c>
      <c r="E404" t="str">
        <f t="shared" si="14"/>
        <v>1</v>
      </c>
      <c r="F404" t="str">
        <f t="shared" si="15"/>
        <v>0</v>
      </c>
    </row>
    <row r="405" spans="1:6" ht="15">
      <c r="A405" s="3"/>
      <c r="E405" t="str">
        <f t="shared" si="14"/>
        <v>0</v>
      </c>
      <c r="F405" t="str">
        <f t="shared" si="15"/>
        <v>0</v>
      </c>
    </row>
    <row r="406" spans="1:6" ht="15.6">
      <c r="A406" s="3" t="s">
        <v>570</v>
      </c>
      <c r="E406" t="str">
        <f t="shared" si="14"/>
        <v>0</v>
      </c>
      <c r="F406" t="str">
        <f t="shared" si="15"/>
        <v>0</v>
      </c>
    </row>
    <row r="407" spans="1:6" ht="15">
      <c r="A407" s="3" t="s">
        <v>451</v>
      </c>
      <c r="E407" t="str">
        <f t="shared" si="14"/>
        <v>0</v>
      </c>
      <c r="F407" t="str">
        <f t="shared" si="15"/>
        <v>0</v>
      </c>
    </row>
    <row r="408" spans="1:6" ht="15">
      <c r="A408" s="3" t="s">
        <v>452</v>
      </c>
      <c r="E408" t="str">
        <f t="shared" si="14"/>
        <v>0</v>
      </c>
      <c r="F408" t="str">
        <f t="shared" si="15"/>
        <v>0</v>
      </c>
    </row>
    <row r="409" spans="1:6" ht="15">
      <c r="A409" s="3" t="s">
        <v>453</v>
      </c>
      <c r="E409" t="str">
        <f t="shared" si="14"/>
        <v>0</v>
      </c>
      <c r="F409" t="str">
        <f t="shared" si="15"/>
        <v>0</v>
      </c>
    </row>
    <row r="410" spans="1:6" ht="15">
      <c r="A410" s="3" t="s">
        <v>454</v>
      </c>
      <c r="E410" t="str">
        <f t="shared" si="14"/>
        <v>0</v>
      </c>
      <c r="F410" t="str">
        <f t="shared" si="15"/>
        <v>0</v>
      </c>
    </row>
    <row r="411" spans="1:6" ht="15.6">
      <c r="A411" s="3" t="s">
        <v>475</v>
      </c>
      <c r="E411" t="str">
        <f t="shared" si="14"/>
        <v>0</v>
      </c>
      <c r="F411" t="str">
        <f t="shared" si="15"/>
        <v>0</v>
      </c>
    </row>
    <row r="412" spans="1:6" ht="15">
      <c r="A412" s="3" t="s">
        <v>455</v>
      </c>
      <c r="B412" t="s">
        <v>14</v>
      </c>
      <c r="C412" t="str">
        <f>A406</f>
        <v>34. Cidade Ademar</v>
      </c>
      <c r="D412" t="s">
        <v>424</v>
      </c>
      <c r="E412" t="str">
        <f t="shared" si="14"/>
        <v>0</v>
      </c>
      <c r="F412" t="str">
        <f t="shared" si="15"/>
        <v>1</v>
      </c>
    </row>
    <row r="413" spans="1:6" ht="15">
      <c r="A413" s="3" t="s">
        <v>456</v>
      </c>
      <c r="B413" t="s">
        <v>580</v>
      </c>
      <c r="C413" t="str">
        <f>A406</f>
        <v>34. Cidade Ademar</v>
      </c>
      <c r="D413" t="s">
        <v>424</v>
      </c>
      <c r="E413" t="str">
        <f t="shared" si="14"/>
        <v>0</v>
      </c>
      <c r="F413" t="str">
        <f t="shared" si="15"/>
        <v>1</v>
      </c>
    </row>
    <row r="414" spans="1:6" ht="15">
      <c r="A414" s="3" t="s">
        <v>457</v>
      </c>
      <c r="B414" t="s">
        <v>580</v>
      </c>
      <c r="C414" t="str">
        <f>A406</f>
        <v>34. Cidade Ademar</v>
      </c>
      <c r="D414" t="s">
        <v>424</v>
      </c>
      <c r="E414" t="str">
        <f t="shared" si="14"/>
        <v>0</v>
      </c>
      <c r="F414" t="str">
        <f t="shared" si="15"/>
        <v>1</v>
      </c>
    </row>
    <row r="415" spans="1:6" ht="15">
      <c r="A415" s="3" t="s">
        <v>458</v>
      </c>
      <c r="B415" t="s">
        <v>579</v>
      </c>
      <c r="C415" t="str">
        <f>A406</f>
        <v>34. Cidade Ademar</v>
      </c>
      <c r="D415" t="s">
        <v>424</v>
      </c>
      <c r="E415" t="str">
        <f t="shared" si="14"/>
        <v>1</v>
      </c>
      <c r="F415" t="str">
        <f t="shared" si="15"/>
        <v>0</v>
      </c>
    </row>
    <row r="416" spans="1:6" ht="15">
      <c r="A416" s="3" t="s">
        <v>459</v>
      </c>
      <c r="B416" t="s">
        <v>15</v>
      </c>
      <c r="C416" t="str">
        <f>A406</f>
        <v>34. Cidade Ademar</v>
      </c>
      <c r="D416" t="s">
        <v>424</v>
      </c>
      <c r="E416" t="str">
        <f t="shared" si="14"/>
        <v>1</v>
      </c>
      <c r="F416" t="str">
        <f t="shared" si="15"/>
        <v>0</v>
      </c>
    </row>
    <row r="417" spans="1:6" ht="15">
      <c r="A417" s="3"/>
      <c r="E417" t="str">
        <f t="shared" si="14"/>
        <v>0</v>
      </c>
      <c r="F417" t="str">
        <f t="shared" si="15"/>
        <v>0</v>
      </c>
    </row>
    <row r="418" spans="1:6" ht="15.6">
      <c r="A418" s="3" t="s">
        <v>460</v>
      </c>
      <c r="E418" t="str">
        <f t="shared" si="14"/>
        <v>0</v>
      </c>
      <c r="F418" t="str">
        <f t="shared" si="15"/>
        <v>0</v>
      </c>
    </row>
    <row r="419" spans="1:6" ht="15">
      <c r="A419" s="3" t="s">
        <v>461</v>
      </c>
      <c r="E419" t="str">
        <f t="shared" si="14"/>
        <v>0</v>
      </c>
      <c r="F419" t="str">
        <f t="shared" si="15"/>
        <v>0</v>
      </c>
    </row>
    <row r="420" spans="1:6" ht="15">
      <c r="A420" s="3" t="s">
        <v>462</v>
      </c>
      <c r="E420" t="str">
        <f t="shared" si="14"/>
        <v>0</v>
      </c>
      <c r="F420" t="str">
        <f t="shared" si="15"/>
        <v>0</v>
      </c>
    </row>
    <row r="421" spans="1:6" ht="15">
      <c r="A421" s="3" t="s">
        <v>463</v>
      </c>
      <c r="E421" t="str">
        <f t="shared" si="14"/>
        <v>0</v>
      </c>
      <c r="F421" t="str">
        <f t="shared" si="15"/>
        <v>0</v>
      </c>
    </row>
    <row r="422" spans="1:6" ht="15">
      <c r="A422" s="3" t="s">
        <v>586</v>
      </c>
      <c r="E422" t="str">
        <f t="shared" si="14"/>
        <v>0</v>
      </c>
      <c r="F422" t="str">
        <f t="shared" si="15"/>
        <v>0</v>
      </c>
    </row>
    <row r="423" spans="1:6" ht="15.6">
      <c r="A423" s="3" t="s">
        <v>475</v>
      </c>
      <c r="E423" t="str">
        <f t="shared" si="14"/>
        <v>0</v>
      </c>
      <c r="F423" t="str">
        <f t="shared" si="15"/>
        <v>0</v>
      </c>
    </row>
    <row r="424" spans="1:6" ht="15">
      <c r="A424" s="3" t="s">
        <v>587</v>
      </c>
      <c r="B424" t="s">
        <v>15</v>
      </c>
      <c r="C424" t="str">
        <f>A418</f>
        <v>35. Grajaú I</v>
      </c>
      <c r="D424" t="s">
        <v>222</v>
      </c>
      <c r="E424" t="str">
        <f t="shared" si="14"/>
        <v>1</v>
      </c>
      <c r="F424" t="str">
        <f t="shared" si="15"/>
        <v>0</v>
      </c>
    </row>
    <row r="425" spans="1:6" ht="15">
      <c r="A425" s="3" t="s">
        <v>588</v>
      </c>
      <c r="B425" t="s">
        <v>579</v>
      </c>
      <c r="C425" t="str">
        <f>A418</f>
        <v>35. Grajaú I</v>
      </c>
      <c r="D425" t="s">
        <v>222</v>
      </c>
      <c r="E425" t="str">
        <f t="shared" si="14"/>
        <v>1</v>
      </c>
      <c r="F425" t="str">
        <f t="shared" si="15"/>
        <v>0</v>
      </c>
    </row>
    <row r="426" spans="1:6" ht="15">
      <c r="A426" s="3" t="s">
        <v>581</v>
      </c>
      <c r="B426" t="s">
        <v>580</v>
      </c>
      <c r="C426" t="str">
        <f>A418</f>
        <v>35. Grajaú I</v>
      </c>
      <c r="D426" t="s">
        <v>222</v>
      </c>
      <c r="E426" t="str">
        <f t="shared" si="14"/>
        <v>0</v>
      </c>
      <c r="F426" t="str">
        <f t="shared" si="15"/>
        <v>1</v>
      </c>
    </row>
    <row r="427" spans="1:6" ht="15">
      <c r="A427" s="3" t="s">
        <v>768</v>
      </c>
      <c r="B427" t="s">
        <v>579</v>
      </c>
      <c r="C427" t="str">
        <f>A418</f>
        <v>35. Grajaú I</v>
      </c>
      <c r="D427" t="s">
        <v>222</v>
      </c>
      <c r="E427" t="str">
        <f t="shared" si="14"/>
        <v>1</v>
      </c>
      <c r="F427" t="str">
        <f t="shared" si="15"/>
        <v>0</v>
      </c>
    </row>
    <row r="428" spans="1:6" ht="15">
      <c r="A428" s="3" t="s">
        <v>493</v>
      </c>
      <c r="B428" t="s">
        <v>14</v>
      </c>
      <c r="C428" t="str">
        <f>A418</f>
        <v>35. Grajaú I</v>
      </c>
      <c r="D428" t="s">
        <v>222</v>
      </c>
      <c r="E428" t="str">
        <f t="shared" si="14"/>
        <v>0</v>
      </c>
      <c r="F428" t="str">
        <f t="shared" si="15"/>
        <v>1</v>
      </c>
    </row>
    <row r="429" spans="1:6" ht="15">
      <c r="A429" s="3"/>
      <c r="E429" t="str">
        <f t="shared" si="14"/>
        <v>0</v>
      </c>
      <c r="F429" t="str">
        <f t="shared" si="15"/>
        <v>0</v>
      </c>
    </row>
    <row r="430" spans="1:6" ht="15.6">
      <c r="A430" s="3" t="s">
        <v>494</v>
      </c>
      <c r="E430" t="str">
        <f t="shared" si="14"/>
        <v>0</v>
      </c>
      <c r="F430" t="str">
        <f t="shared" si="15"/>
        <v>0</v>
      </c>
    </row>
    <row r="431" spans="1:6" ht="15">
      <c r="A431" s="3" t="s">
        <v>614</v>
      </c>
      <c r="E431" t="str">
        <f t="shared" si="14"/>
        <v>0</v>
      </c>
      <c r="F431" t="str">
        <f t="shared" si="15"/>
        <v>0</v>
      </c>
    </row>
    <row r="432" spans="1:6" ht="15">
      <c r="A432" s="3" t="s">
        <v>615</v>
      </c>
      <c r="E432" t="str">
        <f t="shared" si="14"/>
        <v>0</v>
      </c>
      <c r="F432" t="str">
        <f t="shared" si="15"/>
        <v>0</v>
      </c>
    </row>
    <row r="433" spans="1:6" ht="15">
      <c r="A433" s="3" t="s">
        <v>617</v>
      </c>
      <c r="E433" t="str">
        <f t="shared" si="14"/>
        <v>0</v>
      </c>
      <c r="F433" t="str">
        <f t="shared" si="15"/>
        <v>0</v>
      </c>
    </row>
    <row r="434" spans="1:6" ht="15">
      <c r="A434" s="3" t="s">
        <v>618</v>
      </c>
      <c r="E434" t="str">
        <f t="shared" si="14"/>
        <v>0</v>
      </c>
      <c r="F434" t="str">
        <f t="shared" si="15"/>
        <v>0</v>
      </c>
    </row>
    <row r="435" spans="1:6" ht="15.6">
      <c r="A435" s="3" t="s">
        <v>475</v>
      </c>
      <c r="E435" t="str">
        <f t="shared" si="14"/>
        <v>0</v>
      </c>
      <c r="F435" t="str">
        <f t="shared" si="15"/>
        <v>0</v>
      </c>
    </row>
    <row r="436" spans="1:6" ht="15">
      <c r="A436" s="3" t="s">
        <v>619</v>
      </c>
      <c r="B436" t="s">
        <v>15</v>
      </c>
      <c r="C436" t="str">
        <f>A430</f>
        <v>36. Grajaú II</v>
      </c>
      <c r="D436" t="s">
        <v>223</v>
      </c>
      <c r="E436" t="str">
        <f t="shared" si="14"/>
        <v>1</v>
      </c>
      <c r="F436" t="str">
        <f t="shared" si="15"/>
        <v>0</v>
      </c>
    </row>
    <row r="437" spans="1:6" ht="15">
      <c r="A437" s="3" t="s">
        <v>620</v>
      </c>
      <c r="B437" t="s">
        <v>580</v>
      </c>
      <c r="C437" t="str">
        <f>A430</f>
        <v>36. Grajaú II</v>
      </c>
      <c r="D437" t="s">
        <v>223</v>
      </c>
      <c r="E437" t="str">
        <f t="shared" si="14"/>
        <v>0</v>
      </c>
      <c r="F437" t="str">
        <f t="shared" si="15"/>
        <v>1</v>
      </c>
    </row>
    <row r="438" spans="1:6" ht="15">
      <c r="A438" s="3" t="s">
        <v>621</v>
      </c>
      <c r="B438" t="s">
        <v>579</v>
      </c>
      <c r="C438" t="str">
        <f>A430</f>
        <v>36. Grajaú II</v>
      </c>
      <c r="D438" t="s">
        <v>223</v>
      </c>
      <c r="E438" t="str">
        <f t="shared" si="14"/>
        <v>1</v>
      </c>
      <c r="F438" t="str">
        <f t="shared" si="15"/>
        <v>0</v>
      </c>
    </row>
    <row r="439" spans="1:6" ht="15">
      <c r="A439" s="3" t="s">
        <v>622</v>
      </c>
      <c r="B439" t="s">
        <v>580</v>
      </c>
      <c r="C439" t="str">
        <f>A430</f>
        <v>36. Grajaú II</v>
      </c>
      <c r="D439" t="s">
        <v>223</v>
      </c>
      <c r="E439" t="str">
        <f t="shared" si="14"/>
        <v>0</v>
      </c>
      <c r="F439" t="str">
        <f t="shared" si="15"/>
        <v>1</v>
      </c>
    </row>
    <row r="440" spans="1:6" ht="15">
      <c r="A440" s="3" t="s">
        <v>623</v>
      </c>
      <c r="B440" t="s">
        <v>580</v>
      </c>
      <c r="C440" t="str">
        <f>A430</f>
        <v>36. Grajaú II</v>
      </c>
      <c r="D440" t="s">
        <v>223</v>
      </c>
      <c r="E440" t="str">
        <f t="shared" si="14"/>
        <v>0</v>
      </c>
      <c r="F440" t="str">
        <f t="shared" si="15"/>
        <v>1</v>
      </c>
    </row>
    <row r="441" spans="1:6" ht="15">
      <c r="A441" s="3"/>
      <c r="E441" t="str">
        <f t="shared" si="14"/>
        <v>0</v>
      </c>
      <c r="F441" t="str">
        <f t="shared" si="15"/>
        <v>0</v>
      </c>
    </row>
    <row r="442" spans="1:6" ht="15.6">
      <c r="A442" s="3" t="s">
        <v>624</v>
      </c>
      <c r="E442" t="str">
        <f t="shared" si="14"/>
        <v>0</v>
      </c>
      <c r="F442" t="str">
        <f t="shared" si="15"/>
        <v>0</v>
      </c>
    </row>
    <row r="443" spans="1:6" ht="15">
      <c r="A443" s="3" t="s">
        <v>625</v>
      </c>
      <c r="E443" t="str">
        <f t="shared" si="14"/>
        <v>0</v>
      </c>
      <c r="F443" t="str">
        <f t="shared" si="15"/>
        <v>0</v>
      </c>
    </row>
    <row r="444" spans="1:6" ht="15">
      <c r="A444" s="3" t="s">
        <v>626</v>
      </c>
      <c r="E444" t="str">
        <f t="shared" si="14"/>
        <v>0</v>
      </c>
      <c r="F444" t="str">
        <f t="shared" si="15"/>
        <v>0</v>
      </c>
    </row>
    <row r="445" spans="1:6" ht="15">
      <c r="A445" s="3" t="s">
        <v>627</v>
      </c>
      <c r="E445" t="str">
        <f t="shared" si="14"/>
        <v>0</v>
      </c>
      <c r="F445" t="str">
        <f t="shared" si="15"/>
        <v>0</v>
      </c>
    </row>
    <row r="446" spans="1:6" ht="15">
      <c r="A446" s="3" t="s">
        <v>629</v>
      </c>
      <c r="E446" t="str">
        <f t="shared" si="14"/>
        <v>0</v>
      </c>
      <c r="F446" t="str">
        <f t="shared" si="15"/>
        <v>0</v>
      </c>
    </row>
    <row r="447" spans="1:6" ht="15.6">
      <c r="A447" s="3" t="s">
        <v>475</v>
      </c>
      <c r="E447" t="str">
        <f t="shared" si="14"/>
        <v>0</v>
      </c>
      <c r="F447" t="str">
        <f t="shared" si="15"/>
        <v>0</v>
      </c>
    </row>
    <row r="448" spans="1:6" ht="15">
      <c r="A448" s="3" t="s">
        <v>630</v>
      </c>
      <c r="B448" t="s">
        <v>579</v>
      </c>
      <c r="C448" t="str">
        <f>A442</f>
        <v>37. Ipiranga (Cursino, Sacomã)</v>
      </c>
      <c r="D448" t="s">
        <v>224</v>
      </c>
      <c r="E448" t="str">
        <f t="shared" si="14"/>
        <v>1</v>
      </c>
      <c r="F448" t="str">
        <f t="shared" si="15"/>
        <v>0</v>
      </c>
    </row>
    <row r="449" spans="1:6" ht="15">
      <c r="A449" s="3" t="s">
        <v>631</v>
      </c>
      <c r="B449" t="s">
        <v>580</v>
      </c>
      <c r="C449" t="str">
        <f>A442</f>
        <v>37. Ipiranga (Cursino, Sacomã)</v>
      </c>
      <c r="D449" t="s">
        <v>224</v>
      </c>
      <c r="E449" t="str">
        <f t="shared" si="14"/>
        <v>0</v>
      </c>
      <c r="F449" t="str">
        <f t="shared" si="15"/>
        <v>1</v>
      </c>
    </row>
    <row r="450" spans="1:6" ht="15">
      <c r="A450" s="3" t="s">
        <v>632</v>
      </c>
      <c r="B450" t="s">
        <v>580</v>
      </c>
      <c r="C450" t="str">
        <f>A442</f>
        <v>37. Ipiranga (Cursino, Sacomã)</v>
      </c>
      <c r="D450" t="s">
        <v>224</v>
      </c>
      <c r="E450" t="str">
        <f t="shared" si="14"/>
        <v>0</v>
      </c>
      <c r="F450" t="str">
        <f t="shared" si="15"/>
        <v>1</v>
      </c>
    </row>
    <row r="451" spans="1:6" ht="15">
      <c r="A451" s="3" t="s">
        <v>633</v>
      </c>
      <c r="B451" t="s">
        <v>580</v>
      </c>
      <c r="C451" t="str">
        <f>A442</f>
        <v>37. Ipiranga (Cursino, Sacomã)</v>
      </c>
      <c r="D451" t="s">
        <v>224</v>
      </c>
      <c r="E451" t="str">
        <f t="shared" si="14"/>
        <v>0</v>
      </c>
      <c r="F451" t="str">
        <f t="shared" si="15"/>
        <v>1</v>
      </c>
    </row>
    <row r="452" spans="1:6" ht="15">
      <c r="A452" s="3" t="s">
        <v>634</v>
      </c>
      <c r="B452" t="s">
        <v>579</v>
      </c>
      <c r="C452" t="str">
        <f>A442</f>
        <v>37. Ipiranga (Cursino, Sacomã)</v>
      </c>
      <c r="D452" t="s">
        <v>224</v>
      </c>
      <c r="E452" t="str">
        <f t="shared" si="14"/>
        <v>1</v>
      </c>
      <c r="F452" t="str">
        <f t="shared" si="15"/>
        <v>0</v>
      </c>
    </row>
    <row r="453" spans="1:6" ht="15">
      <c r="A453" s="3"/>
      <c r="E453" t="str">
        <f t="shared" si="14"/>
        <v>0</v>
      </c>
      <c r="F453" t="str">
        <f t="shared" si="15"/>
        <v>0</v>
      </c>
    </row>
    <row r="454" spans="1:6" ht="15.6">
      <c r="A454" s="3" t="s">
        <v>635</v>
      </c>
      <c r="E454" t="str">
        <f t="shared" si="14"/>
        <v>0</v>
      </c>
      <c r="F454" t="str">
        <f t="shared" si="15"/>
        <v>0</v>
      </c>
    </row>
    <row r="455" spans="1:6" ht="15">
      <c r="A455" s="3" t="s">
        <v>755</v>
      </c>
      <c r="E455" t="str">
        <f t="shared" si="14"/>
        <v>0</v>
      </c>
      <c r="F455" t="str">
        <f t="shared" si="15"/>
        <v>0</v>
      </c>
    </row>
    <row r="456" spans="1:6" ht="15">
      <c r="A456" s="3" t="s">
        <v>756</v>
      </c>
      <c r="E456" t="str">
        <f t="shared" si="14"/>
        <v>0</v>
      </c>
      <c r="F456" t="str">
        <f t="shared" si="15"/>
        <v>0</v>
      </c>
    </row>
    <row r="457" spans="1:6" ht="15">
      <c r="A457" s="3" t="s">
        <v>757</v>
      </c>
      <c r="E457" t="str">
        <f t="shared" si="14"/>
        <v>0</v>
      </c>
      <c r="F457" t="str">
        <f t="shared" si="15"/>
        <v>0</v>
      </c>
    </row>
    <row r="458" spans="1:6" ht="15">
      <c r="A458" s="3" t="s">
        <v>758</v>
      </c>
      <c r="E458" t="str">
        <f t="shared" si="14"/>
        <v>0</v>
      </c>
      <c r="F458" t="str">
        <f t="shared" si="15"/>
        <v>0</v>
      </c>
    </row>
    <row r="459" spans="1:6" ht="15.6">
      <c r="A459" s="3" t="s">
        <v>475</v>
      </c>
      <c r="E459" t="str">
        <f t="shared" si="14"/>
        <v>0</v>
      </c>
      <c r="F459" t="str">
        <f t="shared" si="15"/>
        <v>0</v>
      </c>
    </row>
    <row r="460" spans="1:6" ht="15">
      <c r="A460" s="3" t="s">
        <v>759</v>
      </c>
      <c r="B460" t="s">
        <v>579</v>
      </c>
      <c r="C460" t="str">
        <f>A454</f>
        <v>38. Jabaquara</v>
      </c>
      <c r="D460" t="s">
        <v>111</v>
      </c>
      <c r="E460" t="str">
        <f t="shared" si="14"/>
        <v>1</v>
      </c>
      <c r="F460" t="str">
        <f t="shared" si="15"/>
        <v>0</v>
      </c>
    </row>
    <row r="461" spans="1:6" ht="15">
      <c r="A461" s="3" t="s">
        <v>760</v>
      </c>
      <c r="B461" t="s">
        <v>579</v>
      </c>
      <c r="C461" t="str">
        <f>A454</f>
        <v>38. Jabaquara</v>
      </c>
      <c r="D461" t="s">
        <v>111</v>
      </c>
      <c r="E461" t="str">
        <f t="shared" ref="E461:E524" si="16">IF(B461="M","1","0")</f>
        <v>1</v>
      </c>
      <c r="F461" t="str">
        <f t="shared" ref="F461:F524" si="17">IF(B461="F","1","0")</f>
        <v>0</v>
      </c>
    </row>
    <row r="462" spans="1:6" ht="15">
      <c r="A462" s="3" t="s">
        <v>761</v>
      </c>
      <c r="B462" t="s">
        <v>580</v>
      </c>
      <c r="C462" t="str">
        <f>A454</f>
        <v>38. Jabaquara</v>
      </c>
      <c r="D462" t="s">
        <v>111</v>
      </c>
      <c r="E462" t="str">
        <f t="shared" si="16"/>
        <v>0</v>
      </c>
      <c r="F462" t="str">
        <f t="shared" si="17"/>
        <v>1</v>
      </c>
    </row>
    <row r="463" spans="1:6" ht="15">
      <c r="A463" s="3" t="s">
        <v>762</v>
      </c>
      <c r="B463" t="s">
        <v>14</v>
      </c>
      <c r="C463" t="str">
        <f>A454</f>
        <v>38. Jabaquara</v>
      </c>
      <c r="D463" t="s">
        <v>111</v>
      </c>
      <c r="E463" t="str">
        <f t="shared" si="16"/>
        <v>0</v>
      </c>
      <c r="F463" t="str">
        <f t="shared" si="17"/>
        <v>1</v>
      </c>
    </row>
    <row r="464" spans="1:6" ht="15">
      <c r="A464" s="3" t="s">
        <v>763</v>
      </c>
      <c r="B464" t="s">
        <v>579</v>
      </c>
      <c r="C464" t="str">
        <f>A454</f>
        <v>38. Jabaquara</v>
      </c>
      <c r="D464" t="s">
        <v>111</v>
      </c>
      <c r="E464" t="str">
        <f t="shared" si="16"/>
        <v>1</v>
      </c>
      <c r="F464" t="str">
        <f t="shared" si="17"/>
        <v>0</v>
      </c>
    </row>
    <row r="465" spans="1:6" ht="15">
      <c r="A465" s="3"/>
      <c r="E465" t="str">
        <f t="shared" si="16"/>
        <v>0</v>
      </c>
      <c r="F465" t="str">
        <f t="shared" si="17"/>
        <v>0</v>
      </c>
    </row>
    <row r="466" spans="1:6" ht="15.6">
      <c r="A466" s="3" t="s">
        <v>764</v>
      </c>
      <c r="E466" t="str">
        <f t="shared" si="16"/>
        <v>0</v>
      </c>
      <c r="F466" t="str">
        <f t="shared" si="17"/>
        <v>0</v>
      </c>
    </row>
    <row r="467" spans="1:6" ht="15.6">
      <c r="A467" s="2" t="s">
        <v>765</v>
      </c>
      <c r="E467" t="str">
        <f t="shared" si="16"/>
        <v>0</v>
      </c>
      <c r="F467" t="str">
        <f t="shared" si="17"/>
        <v>0</v>
      </c>
    </row>
    <row r="468" spans="1:6" ht="15">
      <c r="A468" s="3" t="s">
        <v>766</v>
      </c>
      <c r="E468" t="str">
        <f t="shared" si="16"/>
        <v>0</v>
      </c>
      <c r="F468" t="str">
        <f t="shared" si="17"/>
        <v>0</v>
      </c>
    </row>
    <row r="469" spans="1:6" ht="15">
      <c r="A469" s="3" t="s">
        <v>767</v>
      </c>
      <c r="E469" t="str">
        <f t="shared" si="16"/>
        <v>0</v>
      </c>
      <c r="F469" t="str">
        <f t="shared" si="17"/>
        <v>0</v>
      </c>
    </row>
    <row r="470" spans="1:6" ht="15">
      <c r="A470" s="3" t="s">
        <v>495</v>
      </c>
      <c r="E470" t="str">
        <f t="shared" si="16"/>
        <v>0</v>
      </c>
      <c r="F470" t="str">
        <f t="shared" si="17"/>
        <v>0</v>
      </c>
    </row>
    <row r="471" spans="1:6" ht="15.6">
      <c r="A471" s="3" t="s">
        <v>475</v>
      </c>
      <c r="E471" t="str">
        <f t="shared" si="16"/>
        <v>0</v>
      </c>
      <c r="F471" t="str">
        <f t="shared" si="17"/>
        <v>0</v>
      </c>
    </row>
    <row r="472" spans="1:6" ht="15">
      <c r="A472" s="3" t="s">
        <v>496</v>
      </c>
      <c r="B472" t="s">
        <v>580</v>
      </c>
      <c r="C472" t="str">
        <f>A466</f>
        <v>39. Jardim São Luiz</v>
      </c>
      <c r="D472" t="s">
        <v>9</v>
      </c>
      <c r="E472" t="str">
        <f t="shared" si="16"/>
        <v>0</v>
      </c>
      <c r="F472" t="str">
        <f t="shared" si="17"/>
        <v>1</v>
      </c>
    </row>
    <row r="473" spans="1:6" ht="15">
      <c r="A473" s="3" t="s">
        <v>616</v>
      </c>
      <c r="B473" t="s">
        <v>580</v>
      </c>
      <c r="C473" t="str">
        <f>A466</f>
        <v>39. Jardim São Luiz</v>
      </c>
      <c r="D473" t="s">
        <v>9</v>
      </c>
      <c r="E473" t="str">
        <f t="shared" si="16"/>
        <v>0</v>
      </c>
      <c r="F473" t="str">
        <f t="shared" si="17"/>
        <v>1</v>
      </c>
    </row>
    <row r="474" spans="1:6" ht="15">
      <c r="A474" s="3" t="s">
        <v>505</v>
      </c>
      <c r="B474" t="s">
        <v>580</v>
      </c>
      <c r="C474" t="str">
        <f>A466</f>
        <v>39. Jardim São Luiz</v>
      </c>
      <c r="D474" t="s">
        <v>9</v>
      </c>
      <c r="E474" t="str">
        <f t="shared" si="16"/>
        <v>0</v>
      </c>
      <c r="F474" t="str">
        <f t="shared" si="17"/>
        <v>1</v>
      </c>
    </row>
    <row r="475" spans="1:6" ht="15">
      <c r="A475" s="3" t="s">
        <v>506</v>
      </c>
      <c r="B475" t="s">
        <v>15</v>
      </c>
      <c r="C475" t="str">
        <f>A466</f>
        <v>39. Jardim São Luiz</v>
      </c>
      <c r="D475" t="s">
        <v>9</v>
      </c>
      <c r="E475" t="str">
        <f t="shared" si="16"/>
        <v>1</v>
      </c>
      <c r="F475" t="str">
        <f t="shared" si="17"/>
        <v>0</v>
      </c>
    </row>
    <row r="476" spans="1:6" ht="15">
      <c r="A476" s="3" t="s">
        <v>507</v>
      </c>
      <c r="B476" t="s">
        <v>580</v>
      </c>
      <c r="C476" t="str">
        <f>A466</f>
        <v>39. Jardim São Luiz</v>
      </c>
      <c r="D476" t="s">
        <v>9</v>
      </c>
      <c r="E476" t="str">
        <f t="shared" si="16"/>
        <v>0</v>
      </c>
      <c r="F476" t="str">
        <f t="shared" si="17"/>
        <v>1</v>
      </c>
    </row>
    <row r="477" spans="1:6" ht="15">
      <c r="A477" s="3"/>
      <c r="E477" t="str">
        <f t="shared" si="16"/>
        <v>0</v>
      </c>
      <c r="F477" t="str">
        <f t="shared" si="17"/>
        <v>0</v>
      </c>
    </row>
    <row r="478" spans="1:6" ht="15.6">
      <c r="A478" s="3" t="s">
        <v>508</v>
      </c>
      <c r="E478" t="str">
        <f t="shared" si="16"/>
        <v>0</v>
      </c>
      <c r="F478" t="str">
        <f t="shared" si="17"/>
        <v>0</v>
      </c>
    </row>
    <row r="479" spans="1:6" ht="15">
      <c r="A479" s="3" t="s">
        <v>509</v>
      </c>
      <c r="E479" t="str">
        <f t="shared" si="16"/>
        <v>0</v>
      </c>
      <c r="F479" t="str">
        <f t="shared" si="17"/>
        <v>0</v>
      </c>
    </row>
    <row r="480" spans="1:6" ht="15">
      <c r="A480" s="3" t="s">
        <v>510</v>
      </c>
      <c r="E480" t="str">
        <f t="shared" si="16"/>
        <v>0</v>
      </c>
      <c r="F480" t="str">
        <f t="shared" si="17"/>
        <v>0</v>
      </c>
    </row>
    <row r="481" spans="1:6" ht="15">
      <c r="A481" s="3" t="s">
        <v>511</v>
      </c>
      <c r="E481" t="str">
        <f t="shared" si="16"/>
        <v>0</v>
      </c>
      <c r="F481" t="str">
        <f t="shared" si="17"/>
        <v>0</v>
      </c>
    </row>
    <row r="482" spans="1:6" ht="15">
      <c r="A482" s="3" t="s">
        <v>512</v>
      </c>
      <c r="E482" t="str">
        <f t="shared" si="16"/>
        <v>0</v>
      </c>
      <c r="F482" t="str">
        <f t="shared" si="17"/>
        <v>0</v>
      </c>
    </row>
    <row r="483" spans="1:6" ht="15.6">
      <c r="A483" s="3" t="s">
        <v>475</v>
      </c>
      <c r="E483" t="str">
        <f t="shared" si="16"/>
        <v>0</v>
      </c>
      <c r="F483" t="str">
        <f t="shared" si="17"/>
        <v>0</v>
      </c>
    </row>
    <row r="484" spans="1:6" ht="15">
      <c r="A484" s="3" t="s">
        <v>513</v>
      </c>
      <c r="B484" t="s">
        <v>580</v>
      </c>
      <c r="C484" t="str">
        <f>A478</f>
        <v>40. M’Boi Mirim (Jardim Ângela)</v>
      </c>
      <c r="D484" t="s">
        <v>10</v>
      </c>
      <c r="E484" t="str">
        <f t="shared" si="16"/>
        <v>0</v>
      </c>
      <c r="F484" t="str">
        <f t="shared" si="17"/>
        <v>1</v>
      </c>
    </row>
    <row r="485" spans="1:6" ht="15">
      <c r="A485" s="3" t="s">
        <v>514</v>
      </c>
      <c r="B485" t="s">
        <v>14</v>
      </c>
      <c r="C485" t="str">
        <f>A478</f>
        <v>40. M’Boi Mirim (Jardim Ângela)</v>
      </c>
      <c r="D485" t="s">
        <v>10</v>
      </c>
      <c r="E485" t="str">
        <f t="shared" si="16"/>
        <v>0</v>
      </c>
      <c r="F485" t="str">
        <f t="shared" si="17"/>
        <v>1</v>
      </c>
    </row>
    <row r="486" spans="1:6" ht="15">
      <c r="A486" s="3" t="s">
        <v>515</v>
      </c>
      <c r="B486" t="s">
        <v>580</v>
      </c>
      <c r="C486" t="str">
        <f>A478</f>
        <v>40. M’Boi Mirim (Jardim Ângela)</v>
      </c>
      <c r="D486" t="s">
        <v>10</v>
      </c>
      <c r="E486" t="str">
        <f t="shared" si="16"/>
        <v>0</v>
      </c>
      <c r="F486" t="str">
        <f t="shared" si="17"/>
        <v>1</v>
      </c>
    </row>
    <row r="487" spans="1:6" ht="15">
      <c r="A487" s="3" t="s">
        <v>516</v>
      </c>
      <c r="B487" t="s">
        <v>580</v>
      </c>
      <c r="C487" t="str">
        <f>A478</f>
        <v>40. M’Boi Mirim (Jardim Ângela)</v>
      </c>
      <c r="D487" t="s">
        <v>10</v>
      </c>
      <c r="E487" t="str">
        <f t="shared" si="16"/>
        <v>0</v>
      </c>
      <c r="F487" t="str">
        <f t="shared" si="17"/>
        <v>1</v>
      </c>
    </row>
    <row r="488" spans="1:6" ht="15">
      <c r="A488" s="3" t="s">
        <v>517</v>
      </c>
      <c r="B488" t="s">
        <v>579</v>
      </c>
      <c r="C488" t="str">
        <f>A478</f>
        <v>40. M’Boi Mirim (Jardim Ângela)</v>
      </c>
      <c r="D488" t="s">
        <v>10</v>
      </c>
      <c r="E488" t="str">
        <f t="shared" si="16"/>
        <v>1</v>
      </c>
      <c r="F488" t="str">
        <f t="shared" si="17"/>
        <v>0</v>
      </c>
    </row>
    <row r="489" spans="1:6" ht="15">
      <c r="A489" s="3"/>
      <c r="E489" t="str">
        <f t="shared" si="16"/>
        <v>0</v>
      </c>
      <c r="F489" t="str">
        <f t="shared" si="17"/>
        <v>0</v>
      </c>
    </row>
    <row r="490" spans="1:6" ht="15.6">
      <c r="A490" s="3" t="s">
        <v>518</v>
      </c>
      <c r="E490" t="str">
        <f t="shared" si="16"/>
        <v>0</v>
      </c>
      <c r="F490" t="str">
        <f t="shared" si="17"/>
        <v>0</v>
      </c>
    </row>
    <row r="491" spans="1:6" ht="15">
      <c r="A491" s="3" t="s">
        <v>519</v>
      </c>
      <c r="E491" t="str">
        <f t="shared" si="16"/>
        <v>0</v>
      </c>
      <c r="F491" t="str">
        <f t="shared" si="17"/>
        <v>0</v>
      </c>
    </row>
    <row r="492" spans="1:6" ht="15">
      <c r="A492" s="3" t="s">
        <v>520</v>
      </c>
      <c r="E492" t="str">
        <f t="shared" si="16"/>
        <v>0</v>
      </c>
      <c r="F492" t="str">
        <f t="shared" si="17"/>
        <v>0</v>
      </c>
    </row>
    <row r="493" spans="1:6" ht="15">
      <c r="A493" s="3" t="s">
        <v>521</v>
      </c>
      <c r="E493" t="str">
        <f t="shared" si="16"/>
        <v>0</v>
      </c>
      <c r="F493" t="str">
        <f t="shared" si="17"/>
        <v>0</v>
      </c>
    </row>
    <row r="494" spans="1:6" ht="15">
      <c r="A494" s="3" t="s">
        <v>642</v>
      </c>
      <c r="E494" t="str">
        <f t="shared" si="16"/>
        <v>0</v>
      </c>
      <c r="F494" t="str">
        <f t="shared" si="17"/>
        <v>0</v>
      </c>
    </row>
    <row r="495" spans="1:6" ht="15.6">
      <c r="A495" s="3" t="s">
        <v>475</v>
      </c>
      <c r="E495" t="str">
        <f t="shared" si="16"/>
        <v>0</v>
      </c>
      <c r="F495" t="str">
        <f t="shared" si="17"/>
        <v>0</v>
      </c>
    </row>
    <row r="496" spans="1:6" ht="15">
      <c r="A496" s="3" t="s">
        <v>643</v>
      </c>
      <c r="B496" t="s">
        <v>579</v>
      </c>
      <c r="C496" t="str">
        <f>A490</f>
        <v>41. Parelheiros (Marsilac)</v>
      </c>
      <c r="D496" t="s">
        <v>11</v>
      </c>
      <c r="E496" t="str">
        <f t="shared" si="16"/>
        <v>1</v>
      </c>
      <c r="F496" t="str">
        <f t="shared" si="17"/>
        <v>0</v>
      </c>
    </row>
    <row r="497" spans="1:6" ht="15">
      <c r="A497" s="3" t="s">
        <v>644</v>
      </c>
      <c r="B497" t="s">
        <v>14</v>
      </c>
      <c r="C497" t="str">
        <f>A490</f>
        <v>41. Parelheiros (Marsilac)</v>
      </c>
      <c r="D497" t="s">
        <v>11</v>
      </c>
      <c r="E497" t="str">
        <f t="shared" si="16"/>
        <v>0</v>
      </c>
      <c r="F497" t="str">
        <f t="shared" si="17"/>
        <v>1</v>
      </c>
    </row>
    <row r="498" spans="1:6" ht="15">
      <c r="A498" s="3" t="s">
        <v>636</v>
      </c>
      <c r="B498" t="s">
        <v>15</v>
      </c>
      <c r="C498" t="str">
        <f>A490</f>
        <v>41. Parelheiros (Marsilac)</v>
      </c>
      <c r="D498" t="s">
        <v>11</v>
      </c>
      <c r="E498" t="str">
        <f t="shared" si="16"/>
        <v>1</v>
      </c>
      <c r="F498" t="str">
        <f t="shared" si="17"/>
        <v>0</v>
      </c>
    </row>
    <row r="499" spans="1:6" ht="15">
      <c r="A499" s="3" t="s">
        <v>705</v>
      </c>
      <c r="B499" t="s">
        <v>15</v>
      </c>
      <c r="C499" t="str">
        <f>A490</f>
        <v>41. Parelheiros (Marsilac)</v>
      </c>
      <c r="D499" t="s">
        <v>11</v>
      </c>
      <c r="E499" t="str">
        <f t="shared" si="16"/>
        <v>1</v>
      </c>
      <c r="F499" t="str">
        <f t="shared" si="17"/>
        <v>0</v>
      </c>
    </row>
    <row r="500" spans="1:6" ht="15">
      <c r="A500" s="3" t="s">
        <v>706</v>
      </c>
      <c r="B500" t="s">
        <v>14</v>
      </c>
      <c r="C500" t="str">
        <f>A490</f>
        <v>41. Parelheiros (Marsilac)</v>
      </c>
      <c r="D500" t="s">
        <v>11</v>
      </c>
      <c r="E500" t="str">
        <f t="shared" si="16"/>
        <v>0</v>
      </c>
      <c r="F500" t="str">
        <f t="shared" si="17"/>
        <v>1</v>
      </c>
    </row>
    <row r="501" spans="1:6" ht="15">
      <c r="A501" s="3"/>
      <c r="E501" t="str">
        <f t="shared" si="16"/>
        <v>0</v>
      </c>
      <c r="F501" t="str">
        <f t="shared" si="17"/>
        <v>0</v>
      </c>
    </row>
    <row r="502" spans="1:6" ht="15.6">
      <c r="A502" s="3" t="s">
        <v>707</v>
      </c>
      <c r="E502" t="str">
        <f t="shared" si="16"/>
        <v>0</v>
      </c>
      <c r="F502" t="str">
        <f t="shared" si="17"/>
        <v>0</v>
      </c>
    </row>
    <row r="503" spans="1:6" ht="15">
      <c r="A503" s="3" t="s">
        <v>451</v>
      </c>
      <c r="E503" t="str">
        <f t="shared" si="16"/>
        <v>0</v>
      </c>
      <c r="F503" t="str">
        <f t="shared" si="17"/>
        <v>0</v>
      </c>
    </row>
    <row r="504" spans="1:6" ht="15">
      <c r="A504" s="3" t="s">
        <v>452</v>
      </c>
      <c r="E504" t="str">
        <f t="shared" si="16"/>
        <v>0</v>
      </c>
      <c r="F504" t="str">
        <f t="shared" si="17"/>
        <v>0</v>
      </c>
    </row>
    <row r="505" spans="1:6" ht="15">
      <c r="A505" s="3" t="s">
        <v>453</v>
      </c>
      <c r="E505" t="str">
        <f t="shared" si="16"/>
        <v>0</v>
      </c>
      <c r="F505" t="str">
        <f t="shared" si="17"/>
        <v>0</v>
      </c>
    </row>
    <row r="506" spans="1:6" ht="15">
      <c r="A506" s="3" t="s">
        <v>708</v>
      </c>
      <c r="E506" t="str">
        <f t="shared" si="16"/>
        <v>0</v>
      </c>
      <c r="F506" t="str">
        <f t="shared" si="17"/>
        <v>0</v>
      </c>
    </row>
    <row r="507" spans="1:6" ht="15.6">
      <c r="A507" s="3" t="s">
        <v>475</v>
      </c>
      <c r="E507" t="str">
        <f t="shared" si="16"/>
        <v>0</v>
      </c>
      <c r="F507" t="str">
        <f t="shared" si="17"/>
        <v>0</v>
      </c>
    </row>
    <row r="508" spans="1:6" ht="15">
      <c r="A508" s="3" t="s">
        <v>709</v>
      </c>
      <c r="B508" t="s">
        <v>579</v>
      </c>
      <c r="C508" t="str">
        <f>A502</f>
        <v>42. Pedreira</v>
      </c>
      <c r="D508" t="s">
        <v>425</v>
      </c>
      <c r="E508" t="str">
        <f t="shared" si="16"/>
        <v>1</v>
      </c>
      <c r="F508" t="str">
        <f t="shared" si="17"/>
        <v>0</v>
      </c>
    </row>
    <row r="509" spans="1:6" ht="15">
      <c r="A509" s="3" t="s">
        <v>710</v>
      </c>
      <c r="B509" t="s">
        <v>579</v>
      </c>
      <c r="C509" t="str">
        <f>A502</f>
        <v>42. Pedreira</v>
      </c>
      <c r="D509" t="s">
        <v>425</v>
      </c>
      <c r="E509" t="str">
        <f t="shared" si="16"/>
        <v>1</v>
      </c>
      <c r="F509" t="str">
        <f t="shared" si="17"/>
        <v>0</v>
      </c>
    </row>
    <row r="510" spans="1:6" ht="15">
      <c r="A510" s="3" t="s">
        <v>711</v>
      </c>
      <c r="B510" t="s">
        <v>580</v>
      </c>
      <c r="C510" t="str">
        <f>A502</f>
        <v>42. Pedreira</v>
      </c>
      <c r="D510" t="s">
        <v>425</v>
      </c>
      <c r="E510" t="str">
        <f t="shared" si="16"/>
        <v>0</v>
      </c>
      <c r="F510" t="str">
        <f t="shared" si="17"/>
        <v>1</v>
      </c>
    </row>
    <row r="511" spans="1:6" ht="15">
      <c r="A511" s="3" t="s">
        <v>712</v>
      </c>
      <c r="B511" t="s">
        <v>580</v>
      </c>
      <c r="C511" t="str">
        <f>A502</f>
        <v>42. Pedreira</v>
      </c>
      <c r="D511" t="s">
        <v>425</v>
      </c>
      <c r="E511" t="str">
        <f t="shared" si="16"/>
        <v>0</v>
      </c>
      <c r="F511" t="str">
        <f t="shared" si="17"/>
        <v>1</v>
      </c>
    </row>
    <row r="512" spans="1:6" ht="15">
      <c r="A512" s="3" t="s">
        <v>713</v>
      </c>
      <c r="B512" t="s">
        <v>579</v>
      </c>
      <c r="C512" t="str">
        <f>A502</f>
        <v>42. Pedreira</v>
      </c>
      <c r="D512" t="s">
        <v>425</v>
      </c>
      <c r="E512" t="str">
        <f t="shared" si="16"/>
        <v>1</v>
      </c>
      <c r="F512" t="str">
        <f t="shared" si="17"/>
        <v>0</v>
      </c>
    </row>
    <row r="513" spans="1:6" ht="15">
      <c r="A513" s="3"/>
      <c r="E513" t="str">
        <f t="shared" si="16"/>
        <v>0</v>
      </c>
      <c r="F513" t="str">
        <f t="shared" si="17"/>
        <v>0</v>
      </c>
    </row>
    <row r="514" spans="1:6" ht="15.6">
      <c r="A514" s="3" t="s">
        <v>714</v>
      </c>
      <c r="E514" t="str">
        <f t="shared" si="16"/>
        <v>0</v>
      </c>
      <c r="F514" t="str">
        <f t="shared" si="17"/>
        <v>0</v>
      </c>
    </row>
    <row r="515" spans="1:6" ht="15">
      <c r="A515" s="3" t="s">
        <v>715</v>
      </c>
      <c r="E515" t="str">
        <f t="shared" si="16"/>
        <v>0</v>
      </c>
      <c r="F515" t="str">
        <f t="shared" si="17"/>
        <v>0</v>
      </c>
    </row>
    <row r="516" spans="1:6" ht="15">
      <c r="A516" s="3" t="s">
        <v>716</v>
      </c>
      <c r="E516" t="str">
        <f t="shared" si="16"/>
        <v>0</v>
      </c>
      <c r="F516" t="str">
        <f t="shared" si="17"/>
        <v>0</v>
      </c>
    </row>
    <row r="517" spans="1:6" ht="15">
      <c r="A517" s="3" t="s">
        <v>613</v>
      </c>
      <c r="E517" t="str">
        <f t="shared" si="16"/>
        <v>0</v>
      </c>
      <c r="F517" t="str">
        <f t="shared" si="17"/>
        <v>0</v>
      </c>
    </row>
    <row r="518" spans="1:6" ht="15">
      <c r="A518" s="3" t="s">
        <v>435</v>
      </c>
      <c r="E518" t="str">
        <f t="shared" si="16"/>
        <v>0</v>
      </c>
      <c r="F518" t="str">
        <f t="shared" si="17"/>
        <v>0</v>
      </c>
    </row>
    <row r="519" spans="1:6" ht="15.6">
      <c r="A519" s="3" t="s">
        <v>475</v>
      </c>
      <c r="E519" t="str">
        <f t="shared" si="16"/>
        <v>0</v>
      </c>
      <c r="F519" t="str">
        <f t="shared" si="17"/>
        <v>0</v>
      </c>
    </row>
    <row r="520" spans="1:6" ht="15">
      <c r="A520" s="3" t="s">
        <v>556</v>
      </c>
      <c r="B520" t="s">
        <v>580</v>
      </c>
      <c r="C520" t="str">
        <f>A514</f>
        <v>43. Santo Amaro (Campo Grande, Vila Andrade, Campo Belo)</v>
      </c>
      <c r="D520" t="s">
        <v>12</v>
      </c>
      <c r="E520" t="str">
        <f t="shared" si="16"/>
        <v>0</v>
      </c>
      <c r="F520" t="str">
        <f t="shared" si="17"/>
        <v>1</v>
      </c>
    </row>
    <row r="521" spans="1:6" ht="15">
      <c r="A521" s="3" t="s">
        <v>557</v>
      </c>
      <c r="B521" t="s">
        <v>580</v>
      </c>
      <c r="C521" t="str">
        <f>A514</f>
        <v>43. Santo Amaro (Campo Grande, Vila Andrade, Campo Belo)</v>
      </c>
      <c r="D521" t="s">
        <v>12</v>
      </c>
      <c r="E521" t="str">
        <f t="shared" si="16"/>
        <v>0</v>
      </c>
      <c r="F521" t="str">
        <f t="shared" si="17"/>
        <v>1</v>
      </c>
    </row>
    <row r="522" spans="1:6" ht="15">
      <c r="A522" s="3" t="s">
        <v>673</v>
      </c>
      <c r="B522" t="s">
        <v>579</v>
      </c>
      <c r="C522" t="str">
        <f>A514</f>
        <v>43. Santo Amaro (Campo Grande, Vila Andrade, Campo Belo)</v>
      </c>
      <c r="D522" t="s">
        <v>12</v>
      </c>
      <c r="E522" t="str">
        <f t="shared" si="16"/>
        <v>1</v>
      </c>
      <c r="F522" t="str">
        <f t="shared" si="17"/>
        <v>0</v>
      </c>
    </row>
    <row r="523" spans="1:6" ht="15">
      <c r="A523" s="3" t="s">
        <v>566</v>
      </c>
      <c r="B523" t="s">
        <v>580</v>
      </c>
      <c r="C523" t="str">
        <f>A514</f>
        <v>43. Santo Amaro (Campo Grande, Vila Andrade, Campo Belo)</v>
      </c>
      <c r="D523" t="s">
        <v>12</v>
      </c>
      <c r="E523" t="str">
        <f t="shared" si="16"/>
        <v>0</v>
      </c>
      <c r="F523" t="str">
        <f t="shared" si="17"/>
        <v>1</v>
      </c>
    </row>
    <row r="524" spans="1:6" ht="15">
      <c r="A524" s="3" t="s">
        <v>567</v>
      </c>
      <c r="B524" t="s">
        <v>579</v>
      </c>
      <c r="C524" t="str">
        <f>A514</f>
        <v>43. Santo Amaro (Campo Grande, Vila Andrade, Campo Belo)</v>
      </c>
      <c r="D524" t="s">
        <v>12</v>
      </c>
      <c r="E524" t="str">
        <f t="shared" si="16"/>
        <v>1</v>
      </c>
      <c r="F524" t="str">
        <f t="shared" si="17"/>
        <v>0</v>
      </c>
    </row>
    <row r="525" spans="1:6" ht="15">
      <c r="A525" s="3"/>
      <c r="E525" t="str">
        <f t="shared" ref="E525:E536" si="18">IF(B525="M","1","0")</f>
        <v>0</v>
      </c>
      <c r="F525" t="str">
        <f t="shared" ref="F525:F536" si="19">IF(B525="F","1","0")</f>
        <v>0</v>
      </c>
    </row>
    <row r="526" spans="1:6" ht="15.6">
      <c r="A526" s="3" t="s">
        <v>568</v>
      </c>
      <c r="E526" t="str">
        <f t="shared" si="18"/>
        <v>0</v>
      </c>
      <c r="F526" t="str">
        <f t="shared" si="19"/>
        <v>0</v>
      </c>
    </row>
    <row r="527" spans="1:6" ht="15">
      <c r="A527" s="3" t="s">
        <v>569</v>
      </c>
      <c r="E527" t="str">
        <f t="shared" si="18"/>
        <v>0</v>
      </c>
      <c r="F527" t="str">
        <f t="shared" si="19"/>
        <v>0</v>
      </c>
    </row>
    <row r="528" spans="1:6" ht="15">
      <c r="A528" s="3" t="s">
        <v>571</v>
      </c>
      <c r="E528" t="str">
        <f t="shared" si="18"/>
        <v>0</v>
      </c>
      <c r="F528" t="str">
        <f t="shared" si="19"/>
        <v>0</v>
      </c>
    </row>
    <row r="529" spans="1:6" ht="15">
      <c r="A529" s="3" t="s">
        <v>572</v>
      </c>
      <c r="E529" t="str">
        <f t="shared" si="18"/>
        <v>0</v>
      </c>
      <c r="F529" t="str">
        <f t="shared" si="19"/>
        <v>0</v>
      </c>
    </row>
    <row r="530" spans="1:6" ht="15">
      <c r="A530" s="3" t="s">
        <v>573</v>
      </c>
      <c r="E530" t="str">
        <f t="shared" si="18"/>
        <v>0</v>
      </c>
      <c r="F530" t="str">
        <f t="shared" si="19"/>
        <v>0</v>
      </c>
    </row>
    <row r="531" spans="1:6" ht="15.6">
      <c r="A531" s="3" t="s">
        <v>475</v>
      </c>
      <c r="E531" t="str">
        <f t="shared" si="18"/>
        <v>0</v>
      </c>
      <c r="F531" t="str">
        <f t="shared" si="19"/>
        <v>0</v>
      </c>
    </row>
    <row r="532" spans="1:6" ht="15">
      <c r="A532" s="3" t="s">
        <v>574</v>
      </c>
      <c r="B532" t="s">
        <v>580</v>
      </c>
      <c r="C532" t="str">
        <f>A526</f>
        <v>44. Vila Mariana (Saúde, Moema)</v>
      </c>
      <c r="D532" t="s">
        <v>13</v>
      </c>
      <c r="E532" t="str">
        <f t="shared" si="18"/>
        <v>0</v>
      </c>
      <c r="F532" t="str">
        <f t="shared" si="19"/>
        <v>1</v>
      </c>
    </row>
    <row r="533" spans="1:6" ht="15">
      <c r="A533" s="3" t="s">
        <v>575</v>
      </c>
      <c r="B533" t="s">
        <v>579</v>
      </c>
      <c r="C533" t="str">
        <f>A526</f>
        <v>44. Vila Mariana (Saúde, Moema)</v>
      </c>
      <c r="D533" t="s">
        <v>13</v>
      </c>
      <c r="E533" t="str">
        <f t="shared" si="18"/>
        <v>1</v>
      </c>
      <c r="F533" t="str">
        <f t="shared" si="19"/>
        <v>0</v>
      </c>
    </row>
    <row r="534" spans="1:6" ht="15">
      <c r="A534" s="3" t="s">
        <v>576</v>
      </c>
      <c r="B534" t="s">
        <v>580</v>
      </c>
      <c r="C534" t="str">
        <f>A526</f>
        <v>44. Vila Mariana (Saúde, Moema)</v>
      </c>
      <c r="D534" t="s">
        <v>13</v>
      </c>
      <c r="E534" t="str">
        <f t="shared" si="18"/>
        <v>0</v>
      </c>
      <c r="F534" t="str">
        <f t="shared" si="19"/>
        <v>1</v>
      </c>
    </row>
    <row r="535" spans="1:6" ht="15">
      <c r="A535" s="3" t="s">
        <v>577</v>
      </c>
      <c r="B535" t="s">
        <v>580</v>
      </c>
      <c r="C535" t="str">
        <f>A526</f>
        <v>44. Vila Mariana (Saúde, Moema)</v>
      </c>
      <c r="D535" t="s">
        <v>13</v>
      </c>
      <c r="E535" t="str">
        <f t="shared" si="18"/>
        <v>0</v>
      </c>
      <c r="F535" t="str">
        <f t="shared" si="19"/>
        <v>1</v>
      </c>
    </row>
    <row r="536" spans="1:6" ht="15">
      <c r="A536" s="3" t="s">
        <v>578</v>
      </c>
      <c r="B536" t="s">
        <v>579</v>
      </c>
      <c r="C536" t="str">
        <f>A526</f>
        <v>44. Vila Mariana (Saúde, Moema)</v>
      </c>
      <c r="D536" t="s">
        <v>13</v>
      </c>
      <c r="E536" t="str">
        <f t="shared" si="18"/>
        <v>1</v>
      </c>
      <c r="F536" t="str">
        <f t="shared" si="19"/>
        <v>0</v>
      </c>
    </row>
  </sheetData>
  <phoneticPr fontId="5" type="noConversion"/>
  <pageMargins left="0.35629921259842523" right="0.35629921259842523" top="0.60629921259842523" bottom="0.60629921259842523" header="0.10629921259842522" footer="0.1062992125984252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view="pageLayout" workbookViewId="0">
      <selection activeCell="E22" sqref="E22"/>
    </sheetView>
  </sheetViews>
  <sheetFormatPr defaultColWidth="10.90625" defaultRowHeight="12.6"/>
  <cols>
    <col min="1" max="1" width="16" customWidth="1"/>
    <col min="2" max="2" width="15.26953125" bestFit="1" customWidth="1"/>
    <col min="4" max="6" width="13.81640625" bestFit="1" customWidth="1"/>
    <col min="7" max="7" width="26.54296875" bestFit="1" customWidth="1"/>
  </cols>
  <sheetData>
    <row r="1" spans="1:8">
      <c r="A1" t="s">
        <v>275</v>
      </c>
    </row>
    <row r="2" spans="1:8">
      <c r="A2" t="s">
        <v>276</v>
      </c>
    </row>
    <row r="3" spans="1:8">
      <c r="A3" t="s">
        <v>277</v>
      </c>
      <c r="B3" t="s">
        <v>278</v>
      </c>
      <c r="C3" t="s">
        <v>279</v>
      </c>
      <c r="D3" t="s">
        <v>280</v>
      </c>
      <c r="E3" t="s">
        <v>281</v>
      </c>
      <c r="F3" t="s">
        <v>282</v>
      </c>
      <c r="G3" t="s">
        <v>283</v>
      </c>
    </row>
    <row r="4" spans="1:8">
      <c r="A4" t="s">
        <v>533</v>
      </c>
      <c r="B4" t="s">
        <v>533</v>
      </c>
      <c r="C4" s="8">
        <v>6.84</v>
      </c>
      <c r="D4" s="4">
        <v>95805</v>
      </c>
      <c r="E4" s="4">
        <v>94845</v>
      </c>
      <c r="F4" s="4">
        <v>89.622</v>
      </c>
      <c r="G4" s="4">
        <v>13756.71</v>
      </c>
    </row>
    <row r="5" spans="1:8">
      <c r="B5" t="s">
        <v>534</v>
      </c>
      <c r="C5" s="8">
        <v>7.88</v>
      </c>
      <c r="D5" s="4">
        <v>82371</v>
      </c>
      <c r="E5" s="4">
        <v>78269</v>
      </c>
      <c r="F5" s="4">
        <v>83.281000000000006</v>
      </c>
      <c r="G5" s="4">
        <v>9274.4500000000007</v>
      </c>
    </row>
    <row r="6" spans="1:8">
      <c r="B6" t="s">
        <v>535</v>
      </c>
      <c r="C6" s="8">
        <v>7.46</v>
      </c>
      <c r="D6" s="4">
        <v>95904</v>
      </c>
      <c r="E6" s="4">
        <v>93904</v>
      </c>
      <c r="F6" s="4">
        <v>94.799000000000007</v>
      </c>
      <c r="G6" s="4">
        <v>12195.86</v>
      </c>
    </row>
    <row r="7" spans="1:8">
      <c r="B7" t="s">
        <v>536</v>
      </c>
      <c r="C7" s="8">
        <v>22.18</v>
      </c>
      <c r="D7" s="4">
        <v>274080</v>
      </c>
      <c r="E7" s="4">
        <v>267018</v>
      </c>
      <c r="F7" s="4">
        <v>267.702</v>
      </c>
      <c r="G7" s="4" t="s">
        <v>537</v>
      </c>
      <c r="H7" s="8"/>
    </row>
    <row r="8" spans="1:8">
      <c r="A8" t="s">
        <v>405</v>
      </c>
      <c r="B8" t="s">
        <v>405</v>
      </c>
      <c r="C8" s="8">
        <v>12.89</v>
      </c>
      <c r="D8" s="4">
        <v>55131</v>
      </c>
      <c r="E8" s="4">
        <v>52705</v>
      </c>
      <c r="F8" s="4">
        <v>54.195999999999998</v>
      </c>
      <c r="G8" s="4">
        <v>3786.92</v>
      </c>
    </row>
    <row r="9" spans="1:8">
      <c r="B9" t="s">
        <v>406</v>
      </c>
      <c r="C9" s="8">
        <v>11.47</v>
      </c>
      <c r="D9" s="4">
        <v>37025</v>
      </c>
      <c r="E9" s="4">
        <v>34640</v>
      </c>
      <c r="F9" s="4">
        <v>46.957000000000001</v>
      </c>
      <c r="G9" s="4">
        <v>2834.02</v>
      </c>
    </row>
    <row r="10" spans="1:8">
      <c r="B10" t="s">
        <v>407</v>
      </c>
      <c r="C10" s="8">
        <v>12.26</v>
      </c>
      <c r="D10" s="4">
        <v>87580</v>
      </c>
      <c r="E10" s="4">
        <v>91141</v>
      </c>
      <c r="F10" s="4">
        <v>100.164</v>
      </c>
      <c r="G10" s="4">
        <v>7878.87</v>
      </c>
    </row>
    <row r="11" spans="1:8">
      <c r="B11" t="s">
        <v>408</v>
      </c>
      <c r="C11" s="8">
        <v>9.68</v>
      </c>
      <c r="D11" s="4">
        <v>107899</v>
      </c>
      <c r="E11" s="4">
        <v>111690</v>
      </c>
      <c r="F11" s="4">
        <v>118.459</v>
      </c>
      <c r="G11" s="4">
        <v>11987.22</v>
      </c>
    </row>
    <row r="12" spans="1:8">
      <c r="B12" t="s">
        <v>409</v>
      </c>
      <c r="C12" s="8">
        <v>10.02</v>
      </c>
      <c r="D12" s="4">
        <v>85599</v>
      </c>
      <c r="E12" s="4">
        <v>87354</v>
      </c>
      <c r="F12" s="4">
        <v>108.441</v>
      </c>
      <c r="G12" s="4">
        <v>8997.7099999999991</v>
      </c>
    </row>
    <row r="13" spans="1:8">
      <c r="B13" t="s">
        <v>536</v>
      </c>
      <c r="C13" s="8">
        <v>56.32</v>
      </c>
      <c r="D13" s="4">
        <v>373234</v>
      </c>
      <c r="E13" s="4">
        <v>377530</v>
      </c>
      <c r="F13" s="4">
        <v>428.21699999999998</v>
      </c>
      <c r="G13" s="4" t="s">
        <v>410</v>
      </c>
    </row>
    <row r="14" spans="1:8">
      <c r="A14" t="s">
        <v>411</v>
      </c>
      <c r="B14" t="s">
        <v>411</v>
      </c>
      <c r="C14" s="8">
        <v>12.51</v>
      </c>
      <c r="D14" s="4">
        <v>176823</v>
      </c>
      <c r="E14" s="4">
        <v>191239</v>
      </c>
      <c r="F14" s="4">
        <v>211.36099999999999</v>
      </c>
      <c r="G14" s="4">
        <v>17044.89</v>
      </c>
    </row>
    <row r="15" spans="1:8">
      <c r="B15" t="s">
        <v>412</v>
      </c>
      <c r="C15" s="8">
        <v>13.85</v>
      </c>
      <c r="D15" s="4">
        <v>218788</v>
      </c>
      <c r="E15" s="4">
        <v>240353</v>
      </c>
      <c r="F15" s="4">
        <v>268.72899999999998</v>
      </c>
      <c r="G15" s="4">
        <v>19547.84</v>
      </c>
    </row>
    <row r="16" spans="1:8">
      <c r="B16" t="s">
        <v>413</v>
      </c>
      <c r="C16" s="8">
        <v>10.31</v>
      </c>
      <c r="D16" s="4">
        <v>57702</v>
      </c>
      <c r="E16" s="4">
        <v>73293</v>
      </c>
      <c r="F16" s="4">
        <v>127.015</v>
      </c>
      <c r="G16" s="4">
        <v>9195.0499999999993</v>
      </c>
    </row>
    <row r="17" spans="1:7">
      <c r="B17" t="s">
        <v>536</v>
      </c>
      <c r="C17" s="8">
        <v>36.67</v>
      </c>
      <c r="D17" s="4">
        <v>453313</v>
      </c>
      <c r="E17" s="4">
        <v>504885</v>
      </c>
      <c r="F17" s="4">
        <v>607.10500000000002</v>
      </c>
      <c r="G17" s="4" t="s">
        <v>414</v>
      </c>
    </row>
    <row r="18" spans="1:7">
      <c r="A18" t="s">
        <v>415</v>
      </c>
      <c r="B18" t="s">
        <v>416</v>
      </c>
      <c r="C18" s="8">
        <v>28.05</v>
      </c>
      <c r="D18" s="4">
        <v>181335</v>
      </c>
      <c r="E18" s="4">
        <v>191203</v>
      </c>
      <c r="F18" s="4">
        <v>196.36</v>
      </c>
      <c r="G18" s="4">
        <v>7242.25</v>
      </c>
    </row>
    <row r="19" spans="1:7">
      <c r="B19" t="s">
        <v>417</v>
      </c>
      <c r="C19" s="8">
        <v>92.53</v>
      </c>
      <c r="D19" s="4">
        <v>261878</v>
      </c>
      <c r="E19" s="4">
        <v>331837</v>
      </c>
      <c r="F19" s="4">
        <v>360.78699999999998</v>
      </c>
      <c r="G19" s="4">
        <v>4686.04</v>
      </c>
    </row>
    <row r="20" spans="1:7">
      <c r="B20" t="s">
        <v>418</v>
      </c>
      <c r="C20" s="8">
        <v>11.65</v>
      </c>
      <c r="D20" s="4">
        <v>40983</v>
      </c>
      <c r="E20" s="4">
        <v>39139</v>
      </c>
      <c r="F20" s="4">
        <v>37.783000000000001</v>
      </c>
      <c r="G20" s="4">
        <v>3103.39</v>
      </c>
    </row>
    <row r="21" spans="1:7">
      <c r="B21" t="s">
        <v>536</v>
      </c>
      <c r="C21" s="8">
        <v>132.22999999999999</v>
      </c>
      <c r="D21" s="4">
        <v>484196</v>
      </c>
      <c r="E21" s="4">
        <v>562179</v>
      </c>
      <c r="F21" s="4">
        <v>594.92999999999995</v>
      </c>
      <c r="G21" s="4" t="s">
        <v>419</v>
      </c>
    </row>
    <row r="22" spans="1:7">
      <c r="A22" t="s">
        <v>420</v>
      </c>
      <c r="B22" t="s">
        <v>421</v>
      </c>
      <c r="C22" s="8">
        <v>13.47</v>
      </c>
      <c r="D22" s="4">
        <v>137757</v>
      </c>
      <c r="E22" s="4">
        <v>147458</v>
      </c>
      <c r="F22" s="4">
        <v>143.523</v>
      </c>
      <c r="G22" s="4">
        <v>11656.22</v>
      </c>
    </row>
    <row r="23" spans="1:7">
      <c r="B23" t="s">
        <v>420</v>
      </c>
      <c r="C23" s="8">
        <v>7.13</v>
      </c>
      <c r="D23" s="4">
        <v>89362</v>
      </c>
      <c r="E23" s="4">
        <v>83753</v>
      </c>
      <c r="F23" s="4">
        <v>85.623999999999995</v>
      </c>
      <c r="G23" s="4">
        <v>10883.74</v>
      </c>
    </row>
    <row r="24" spans="1:7">
      <c r="B24" t="s">
        <v>422</v>
      </c>
      <c r="C24" s="8">
        <v>6.39</v>
      </c>
      <c r="D24" s="4">
        <v>85921</v>
      </c>
      <c r="E24" s="4">
        <v>82133</v>
      </c>
      <c r="F24" s="4">
        <v>80.228999999999999</v>
      </c>
      <c r="G24" s="4">
        <v>12269.87</v>
      </c>
    </row>
    <row r="25" spans="1:7">
      <c r="B25" t="s">
        <v>536</v>
      </c>
      <c r="C25" s="8">
        <v>26.99</v>
      </c>
      <c r="D25" s="4">
        <v>313040</v>
      </c>
      <c r="E25" s="4">
        <v>313344</v>
      </c>
      <c r="F25" s="4">
        <v>309.37599999999998</v>
      </c>
      <c r="G25" s="4" t="s">
        <v>423</v>
      </c>
    </row>
    <row r="26" spans="1:7">
      <c r="A26" t="s">
        <v>424</v>
      </c>
      <c r="B26" t="s">
        <v>424</v>
      </c>
      <c r="C26" s="8">
        <v>12.19</v>
      </c>
      <c r="D26" s="4">
        <v>238214</v>
      </c>
      <c r="E26" s="4">
        <v>243297</v>
      </c>
      <c r="F26" s="4">
        <v>266.68099999999998</v>
      </c>
      <c r="G26" s="4">
        <v>20419.259999999998</v>
      </c>
    </row>
    <row r="27" spans="1:7">
      <c r="B27" t="s">
        <v>425</v>
      </c>
      <c r="C27" s="8">
        <v>18.41</v>
      </c>
      <c r="D27" s="4">
        <v>107047</v>
      </c>
      <c r="E27" s="4">
        <v>126989</v>
      </c>
      <c r="F27" s="4">
        <v>144.31700000000001</v>
      </c>
      <c r="G27" s="4">
        <v>8354.33</v>
      </c>
    </row>
    <row r="28" spans="1:7">
      <c r="B28" t="s">
        <v>536</v>
      </c>
      <c r="C28" s="8">
        <v>30.6</v>
      </c>
      <c r="D28" s="4">
        <v>345261</v>
      </c>
      <c r="E28" s="4">
        <v>370286</v>
      </c>
      <c r="F28" s="4">
        <v>410.99799999999999</v>
      </c>
      <c r="G28" s="4" t="s">
        <v>426</v>
      </c>
    </row>
    <row r="29" spans="1:7">
      <c r="A29" t="s">
        <v>427</v>
      </c>
      <c r="B29" t="s">
        <v>427</v>
      </c>
      <c r="C29" s="8">
        <v>15.12</v>
      </c>
      <c r="D29" s="4">
        <v>140586</v>
      </c>
      <c r="E29" s="4">
        <v>189500</v>
      </c>
      <c r="F29" s="4">
        <v>190.65700000000001</v>
      </c>
      <c r="G29" s="4">
        <v>16009.03</v>
      </c>
    </row>
    <row r="30" spans="1:7">
      <c r="A30" t="s">
        <v>172</v>
      </c>
      <c r="B30" t="s">
        <v>172</v>
      </c>
      <c r="C30" s="8">
        <v>8.9499999999999993</v>
      </c>
      <c r="D30" s="4">
        <v>101886</v>
      </c>
      <c r="E30" s="4">
        <v>106748</v>
      </c>
      <c r="F30" s="4">
        <v>106.83799999999999</v>
      </c>
      <c r="G30" s="4">
        <v>12917.16</v>
      </c>
    </row>
    <row r="31" spans="1:7">
      <c r="B31" t="s">
        <v>173</v>
      </c>
      <c r="C31" s="8">
        <v>6.55</v>
      </c>
      <c r="D31" s="4">
        <v>100399</v>
      </c>
      <c r="E31" s="4">
        <v>98172</v>
      </c>
      <c r="F31" s="4">
        <v>98.113</v>
      </c>
      <c r="G31" s="4">
        <v>14517.75</v>
      </c>
    </row>
    <row r="32" spans="1:7">
      <c r="B32" t="s">
        <v>536</v>
      </c>
      <c r="C32" s="8">
        <v>15.5</v>
      </c>
      <c r="D32" s="4">
        <v>202285</v>
      </c>
      <c r="E32" s="4">
        <v>204920</v>
      </c>
      <c r="F32" s="4">
        <v>211.501</v>
      </c>
      <c r="G32" s="4" t="s">
        <v>174</v>
      </c>
    </row>
    <row r="33" spans="1:7">
      <c r="A33" t="s">
        <v>175</v>
      </c>
      <c r="B33" t="s">
        <v>176</v>
      </c>
      <c r="C33" s="8">
        <v>21.15</v>
      </c>
      <c r="D33" s="4">
        <v>226162</v>
      </c>
      <c r="E33" s="4">
        <v>246906</v>
      </c>
      <c r="F33" s="4">
        <v>264.91800000000001</v>
      </c>
      <c r="G33" s="4">
        <v>13063.46</v>
      </c>
    </row>
    <row r="34" spans="1:7">
      <c r="B34" t="s">
        <v>175</v>
      </c>
      <c r="C34" s="8">
        <v>11.09</v>
      </c>
      <c r="D34" s="4">
        <v>148722</v>
      </c>
      <c r="E34" s="4">
        <v>145018</v>
      </c>
      <c r="F34" s="4">
        <v>142.327</v>
      </c>
      <c r="G34" s="4">
        <v>12667.7</v>
      </c>
    </row>
    <row r="35" spans="1:7">
      <c r="B35" t="s">
        <v>536</v>
      </c>
      <c r="C35" s="8">
        <v>32.24</v>
      </c>
      <c r="D35" s="4">
        <v>374884</v>
      </c>
      <c r="E35" s="4">
        <v>391924</v>
      </c>
      <c r="F35" s="4">
        <v>407.245</v>
      </c>
      <c r="G35" s="4" t="s">
        <v>177</v>
      </c>
    </row>
    <row r="36" spans="1:7">
      <c r="A36" t="s">
        <v>178</v>
      </c>
      <c r="B36" t="s">
        <v>304</v>
      </c>
      <c r="C36" s="8">
        <v>8.89</v>
      </c>
      <c r="D36" s="4">
        <v>136022</v>
      </c>
      <c r="E36" s="4">
        <v>157316</v>
      </c>
      <c r="F36" s="4">
        <v>103.996</v>
      </c>
      <c r="G36" s="4">
        <v>20423.43</v>
      </c>
    </row>
    <row r="37" spans="1:7">
      <c r="B37" t="s">
        <v>305</v>
      </c>
      <c r="C37" s="8">
        <v>8.66</v>
      </c>
      <c r="D37" s="4">
        <v>90645</v>
      </c>
      <c r="E37" s="4">
        <v>98391</v>
      </c>
      <c r="F37" s="4">
        <v>164.512</v>
      </c>
      <c r="G37" s="4">
        <v>12668.88</v>
      </c>
    </row>
    <row r="38" spans="1:7">
      <c r="B38" t="s">
        <v>536</v>
      </c>
      <c r="C38" s="8">
        <v>17.55</v>
      </c>
      <c r="D38" s="4">
        <v>226667</v>
      </c>
      <c r="E38" s="4">
        <v>255707</v>
      </c>
      <c r="F38" s="4">
        <v>268.50799999999998</v>
      </c>
      <c r="G38" s="4" t="s">
        <v>306</v>
      </c>
    </row>
    <row r="39" spans="1:7">
      <c r="A39" t="s">
        <v>307</v>
      </c>
      <c r="B39" t="s">
        <v>308</v>
      </c>
      <c r="C39" s="8">
        <v>12.05</v>
      </c>
      <c r="D39" s="4">
        <v>106013</v>
      </c>
      <c r="E39" s="4">
        <v>102182</v>
      </c>
      <c r="F39" s="4">
        <v>102.089</v>
      </c>
      <c r="G39" s="4">
        <v>7894.5</v>
      </c>
    </row>
    <row r="40" spans="1:7">
      <c r="B40" t="s">
        <v>307</v>
      </c>
      <c r="C40" s="8">
        <v>11.01</v>
      </c>
      <c r="D40" s="4">
        <v>100304</v>
      </c>
      <c r="E40" s="4">
        <v>98906</v>
      </c>
      <c r="F40" s="4">
        <v>98.863</v>
      </c>
      <c r="G40" s="4">
        <v>8747.43</v>
      </c>
    </row>
    <row r="41" spans="1:7">
      <c r="B41" t="s">
        <v>309</v>
      </c>
      <c r="C41" s="8">
        <v>14.59</v>
      </c>
      <c r="D41" s="4">
        <v>220974</v>
      </c>
      <c r="E41" s="4">
        <v>228159</v>
      </c>
      <c r="F41" s="4">
        <v>247.851</v>
      </c>
      <c r="G41" s="4">
        <v>16299.46</v>
      </c>
    </row>
    <row r="42" spans="1:7">
      <c r="B42" t="s">
        <v>536</v>
      </c>
      <c r="C42" s="8">
        <v>37.65</v>
      </c>
      <c r="D42" s="4">
        <v>427291</v>
      </c>
      <c r="E42" s="4">
        <v>429247</v>
      </c>
      <c r="F42" s="4">
        <v>463.80399999999997</v>
      </c>
      <c r="G42" s="4" t="s">
        <v>310</v>
      </c>
    </row>
    <row r="43" spans="1:7">
      <c r="A43" t="s">
        <v>311</v>
      </c>
      <c r="B43" t="s">
        <v>311</v>
      </c>
      <c r="C43" s="8">
        <v>12.22</v>
      </c>
      <c r="D43" s="4">
        <v>189338</v>
      </c>
      <c r="E43" s="4">
        <v>212253</v>
      </c>
      <c r="F43" s="4">
        <v>224.07400000000001</v>
      </c>
      <c r="G43" s="4">
        <v>19459.580000000002</v>
      </c>
    </row>
    <row r="44" spans="1:7">
      <c r="B44" t="s">
        <v>312</v>
      </c>
      <c r="C44" s="8">
        <v>9.5</v>
      </c>
      <c r="D44" s="4">
        <v>136396</v>
      </c>
      <c r="E44" s="4">
        <v>146289</v>
      </c>
      <c r="F44" s="4">
        <v>149.053</v>
      </c>
      <c r="G44" s="4">
        <v>16993.93</v>
      </c>
    </row>
    <row r="45" spans="1:7">
      <c r="B45" t="s">
        <v>536</v>
      </c>
      <c r="C45" s="8">
        <v>21.72</v>
      </c>
      <c r="D45" s="4">
        <v>325734</v>
      </c>
      <c r="E45" s="4">
        <v>358542</v>
      </c>
      <c r="F45" s="4">
        <v>373.12700000000001</v>
      </c>
      <c r="G45" s="4" t="s">
        <v>313</v>
      </c>
    </row>
    <row r="46" spans="1:7">
      <c r="A46" t="s">
        <v>314</v>
      </c>
      <c r="B46" t="s">
        <v>179</v>
      </c>
      <c r="C46" s="8">
        <v>10.55</v>
      </c>
      <c r="D46" s="4">
        <v>107913</v>
      </c>
      <c r="E46" s="4">
        <v>116666</v>
      </c>
      <c r="F46" s="4">
        <v>126.59699999999999</v>
      </c>
      <c r="G46" s="4">
        <v>12209.92</v>
      </c>
    </row>
    <row r="47" spans="1:7">
      <c r="B47" t="s">
        <v>314</v>
      </c>
      <c r="C47" s="8">
        <v>14.64</v>
      </c>
      <c r="D47" s="4">
        <v>189775</v>
      </c>
      <c r="E47" s="4">
        <v>201291</v>
      </c>
      <c r="F47" s="4">
        <v>204.87100000000001</v>
      </c>
      <c r="G47" s="4">
        <v>14924.56</v>
      </c>
    </row>
    <row r="48" spans="1:7">
      <c r="B48" t="s">
        <v>180</v>
      </c>
      <c r="C48" s="8">
        <v>14.47</v>
      </c>
      <c r="D48" s="4">
        <v>105808</v>
      </c>
      <c r="E48" s="4">
        <v>107069</v>
      </c>
      <c r="F48" s="4">
        <v>124.122</v>
      </c>
      <c r="G48" s="4">
        <v>7518.45</v>
      </c>
    </row>
    <row r="49" spans="1:7">
      <c r="B49" t="s">
        <v>181</v>
      </c>
      <c r="C49" s="8">
        <v>15.66</v>
      </c>
      <c r="D49" s="4">
        <v>59838</v>
      </c>
      <c r="E49" s="4">
        <v>63985</v>
      </c>
      <c r="F49" s="4">
        <v>68.257999999999996</v>
      </c>
      <c r="G49" s="4">
        <v>4415.03</v>
      </c>
    </row>
    <row r="50" spans="1:7">
      <c r="B50" t="s">
        <v>536</v>
      </c>
      <c r="C50" s="8">
        <v>55.32</v>
      </c>
      <c r="D50" s="4">
        <v>463334</v>
      </c>
      <c r="E50" s="4">
        <v>489011</v>
      </c>
      <c r="F50" s="4">
        <v>523.84799999999996</v>
      </c>
      <c r="G50" s="4" t="s">
        <v>182</v>
      </c>
    </row>
    <row r="51" spans="1:7">
      <c r="A51" t="s">
        <v>111</v>
      </c>
      <c r="B51" t="s">
        <v>111</v>
      </c>
      <c r="C51" s="8">
        <v>14.06</v>
      </c>
      <c r="D51" s="4">
        <v>214734</v>
      </c>
      <c r="E51" s="4">
        <v>214137</v>
      </c>
      <c r="F51" s="4">
        <v>223.78</v>
      </c>
      <c r="G51" s="4">
        <v>15206.36</v>
      </c>
    </row>
    <row r="52" spans="1:7">
      <c r="A52" t="s">
        <v>112</v>
      </c>
      <c r="B52" t="s">
        <v>112</v>
      </c>
      <c r="C52" s="8">
        <v>7.42</v>
      </c>
      <c r="D52" s="4">
        <v>89759</v>
      </c>
      <c r="E52" s="4">
        <v>91779</v>
      </c>
      <c r="F52" s="4">
        <v>94.608999999999995</v>
      </c>
      <c r="G52" s="4">
        <v>12606.53</v>
      </c>
    </row>
    <row r="53" spans="1:7">
      <c r="B53" t="s">
        <v>113</v>
      </c>
      <c r="C53" s="8">
        <v>57.48</v>
      </c>
      <c r="D53" s="4">
        <v>145458</v>
      </c>
      <c r="E53" s="4">
        <v>163428</v>
      </c>
      <c r="F53" s="4">
        <v>197.25800000000001</v>
      </c>
      <c r="G53" s="4">
        <v>3184.87</v>
      </c>
    </row>
    <row r="54" spans="1:7">
      <c r="B54" t="s">
        <v>536</v>
      </c>
      <c r="C54" s="8">
        <v>64.900000000000006</v>
      </c>
      <c r="D54" s="4">
        <v>235217</v>
      </c>
      <c r="E54" s="4">
        <v>255207</v>
      </c>
      <c r="F54" s="4">
        <v>291.86700000000002</v>
      </c>
      <c r="G54" s="4" t="s">
        <v>114</v>
      </c>
    </row>
    <row r="55" spans="1:7">
      <c r="A55" t="s">
        <v>115</v>
      </c>
      <c r="B55" t="s">
        <v>116</v>
      </c>
      <c r="C55" s="8">
        <v>5.89</v>
      </c>
      <c r="D55" s="4">
        <v>14270</v>
      </c>
      <c r="E55" s="4">
        <v>12992</v>
      </c>
      <c r="F55" s="4">
        <v>14.382999999999999</v>
      </c>
      <c r="G55" s="4">
        <v>1808.85</v>
      </c>
    </row>
    <row r="56" spans="1:7">
      <c r="B56" t="s">
        <v>117</v>
      </c>
      <c r="C56" s="8">
        <v>4.55</v>
      </c>
      <c r="D56" s="4">
        <v>27543</v>
      </c>
      <c r="E56" s="4">
        <v>25753</v>
      </c>
      <c r="F56" s="4">
        <v>24.895</v>
      </c>
      <c r="G56" s="4">
        <v>5163.8500000000004</v>
      </c>
    </row>
    <row r="57" spans="1:7">
      <c r="B57" t="s">
        <v>118</v>
      </c>
      <c r="C57" s="8">
        <v>6.57</v>
      </c>
      <c r="D57" s="4">
        <v>43422</v>
      </c>
      <c r="E57" s="4">
        <v>42503</v>
      </c>
      <c r="F57" s="4">
        <v>49.863</v>
      </c>
      <c r="G57" s="4">
        <v>6372.57</v>
      </c>
    </row>
    <row r="58" spans="1:7">
      <c r="B58" t="s">
        <v>115</v>
      </c>
      <c r="C58" s="8">
        <v>10.28</v>
      </c>
      <c r="D58" s="4">
        <v>64701</v>
      </c>
      <c r="E58" s="4">
        <v>60281</v>
      </c>
      <c r="F58" s="4">
        <v>65.739000000000004</v>
      </c>
      <c r="G58" s="4">
        <v>5205.24</v>
      </c>
    </row>
    <row r="59" spans="1:7">
      <c r="B59" t="s">
        <v>119</v>
      </c>
      <c r="C59" s="8">
        <v>6.31</v>
      </c>
      <c r="D59" s="4">
        <v>105534</v>
      </c>
      <c r="E59" s="4">
        <v>102521</v>
      </c>
      <c r="F59" s="4">
        <v>111.161</v>
      </c>
      <c r="G59" s="4">
        <v>15746.7</v>
      </c>
    </row>
    <row r="60" spans="1:7">
      <c r="B60" t="s">
        <v>120</v>
      </c>
      <c r="C60" s="8">
        <v>6.97</v>
      </c>
      <c r="D60" s="4">
        <v>26911</v>
      </c>
      <c r="E60" s="4">
        <v>26874</v>
      </c>
      <c r="F60" s="4">
        <v>39.484999999999999</v>
      </c>
      <c r="G60" s="4">
        <v>3757.24</v>
      </c>
    </row>
    <row r="61" spans="1:7">
      <c r="B61" t="s">
        <v>536</v>
      </c>
      <c r="C61" s="8">
        <v>40.57</v>
      </c>
      <c r="D61" s="4">
        <v>282381</v>
      </c>
      <c r="E61" s="4">
        <v>270924</v>
      </c>
      <c r="F61" s="4">
        <v>305.52600000000001</v>
      </c>
      <c r="G61" s="4" t="s">
        <v>121</v>
      </c>
    </row>
    <row r="62" spans="1:7">
      <c r="A62" t="s">
        <v>122</v>
      </c>
      <c r="B62" t="s">
        <v>123</v>
      </c>
      <c r="C62" s="8">
        <v>37.049999999999997</v>
      </c>
      <c r="D62" s="4">
        <v>213335</v>
      </c>
      <c r="E62" s="4">
        <v>245125</v>
      </c>
      <c r="F62" s="4">
        <v>295.43400000000003</v>
      </c>
      <c r="G62" s="4">
        <v>7683.68</v>
      </c>
    </row>
    <row r="63" spans="1:7">
      <c r="B63" t="s">
        <v>124</v>
      </c>
      <c r="C63" s="8">
        <v>25.69</v>
      </c>
      <c r="D63" s="4">
        <v>223343</v>
      </c>
      <c r="E63" s="4">
        <v>238858</v>
      </c>
      <c r="F63" s="4">
        <v>267.87099999999998</v>
      </c>
      <c r="G63" s="4">
        <v>10111.35</v>
      </c>
    </row>
    <row r="64" spans="1:7">
      <c r="B64" t="s">
        <v>536</v>
      </c>
      <c r="C64" s="8">
        <v>62.74</v>
      </c>
      <c r="D64" s="4">
        <v>436678</v>
      </c>
      <c r="E64" s="4">
        <v>483983</v>
      </c>
      <c r="F64" s="4">
        <v>563.30499999999995</v>
      </c>
      <c r="G64" s="4" t="s">
        <v>252</v>
      </c>
    </row>
    <row r="65" spans="1:7">
      <c r="A65" t="s">
        <v>253</v>
      </c>
      <c r="B65" t="s">
        <v>254</v>
      </c>
      <c r="C65" s="8">
        <v>7.12</v>
      </c>
      <c r="D65" s="4">
        <v>90140</v>
      </c>
      <c r="E65" s="4">
        <v>85992</v>
      </c>
      <c r="F65" s="4">
        <v>84.962999999999994</v>
      </c>
      <c r="G65" s="4">
        <v>11301.13</v>
      </c>
    </row>
    <row r="66" spans="1:7">
      <c r="B66" t="s">
        <v>255</v>
      </c>
      <c r="C66" s="8">
        <v>6.08</v>
      </c>
      <c r="D66" s="4">
        <v>43974</v>
      </c>
      <c r="E66" s="4">
        <v>39712</v>
      </c>
      <c r="F66" s="4">
        <v>45.057000000000002</v>
      </c>
      <c r="G66" s="4">
        <v>5896.7</v>
      </c>
    </row>
    <row r="67" spans="1:7">
      <c r="B67" t="s">
        <v>256</v>
      </c>
      <c r="C67" s="8">
        <v>3.61</v>
      </c>
      <c r="D67" s="4">
        <v>28699</v>
      </c>
      <c r="E67" s="4">
        <v>25230</v>
      </c>
      <c r="F67" s="4">
        <v>29.265000000000001</v>
      </c>
      <c r="G67" s="4">
        <v>6078.79</v>
      </c>
    </row>
    <row r="68" spans="1:7">
      <c r="B68" t="s">
        <v>257</v>
      </c>
      <c r="C68" s="8">
        <v>7.97</v>
      </c>
      <c r="D68" s="4">
        <v>67225</v>
      </c>
      <c r="E68" s="4">
        <v>63367</v>
      </c>
      <c r="F68" s="4">
        <v>75.724000000000004</v>
      </c>
      <c r="G68" s="4">
        <v>7326.6</v>
      </c>
    </row>
    <row r="69" spans="1:7">
      <c r="B69" t="s">
        <v>258</v>
      </c>
      <c r="C69" s="8">
        <v>2.71</v>
      </c>
      <c r="D69" s="4">
        <v>17491</v>
      </c>
      <c r="E69" s="4">
        <v>14877</v>
      </c>
      <c r="F69" s="4">
        <v>17.298999999999999</v>
      </c>
      <c r="G69" s="4">
        <v>4789.4399999999996</v>
      </c>
    </row>
    <row r="70" spans="1:7">
      <c r="B70" t="s">
        <v>259</v>
      </c>
      <c r="C70" s="8">
        <v>8.43</v>
      </c>
      <c r="D70" s="4">
        <v>80678</v>
      </c>
      <c r="E70" s="4">
        <v>79418</v>
      </c>
      <c r="F70" s="4">
        <v>91.671999999999997</v>
      </c>
      <c r="G70" s="4">
        <v>9124.25</v>
      </c>
    </row>
    <row r="71" spans="1:7">
      <c r="B71" t="s">
        <v>536</v>
      </c>
      <c r="C71" s="8">
        <v>35.92</v>
      </c>
      <c r="D71" s="4">
        <v>328207</v>
      </c>
      <c r="E71" s="4">
        <v>308596</v>
      </c>
      <c r="F71" s="4">
        <v>343.98</v>
      </c>
      <c r="G71" s="4" t="s">
        <v>260</v>
      </c>
    </row>
    <row r="72" spans="1:7">
      <c r="A72" t="s">
        <v>261</v>
      </c>
      <c r="B72" t="s">
        <v>262</v>
      </c>
      <c r="C72" s="8">
        <v>208.26</v>
      </c>
      <c r="D72" s="4">
        <v>7238</v>
      </c>
      <c r="E72" s="4">
        <v>8380</v>
      </c>
      <c r="F72" s="4">
        <v>8.2579999999999991</v>
      </c>
      <c r="G72" s="4">
        <v>46.94</v>
      </c>
    </row>
    <row r="73" spans="1:7">
      <c r="B73" t="s">
        <v>261</v>
      </c>
      <c r="C73" s="8">
        <v>152.34</v>
      </c>
      <c r="D73" s="4">
        <v>78188</v>
      </c>
      <c r="E73" s="4">
        <v>102274</v>
      </c>
      <c r="F73" s="4">
        <v>131.18299999999999</v>
      </c>
      <c r="G73" s="4">
        <v>908.91</v>
      </c>
    </row>
    <row r="74" spans="1:7">
      <c r="B74" t="s">
        <v>536</v>
      </c>
      <c r="C74" s="8">
        <v>360.6</v>
      </c>
      <c r="D74" s="4">
        <v>85426</v>
      </c>
      <c r="E74" s="4">
        <v>110654</v>
      </c>
      <c r="F74" s="4">
        <v>137.441</v>
      </c>
      <c r="G74" s="4" t="s">
        <v>263</v>
      </c>
    </row>
    <row r="75" spans="1:7">
      <c r="A75" t="s">
        <v>264</v>
      </c>
      <c r="B75" t="s">
        <v>265</v>
      </c>
      <c r="C75" s="8">
        <v>6.49</v>
      </c>
      <c r="D75" s="4">
        <v>114723</v>
      </c>
      <c r="E75" s="4">
        <v>111294</v>
      </c>
      <c r="F75" s="4">
        <v>105.26900000000001</v>
      </c>
      <c r="G75" s="4">
        <v>16466.64</v>
      </c>
    </row>
    <row r="76" spans="1:7">
      <c r="B76" t="s">
        <v>266</v>
      </c>
      <c r="C76" s="8">
        <v>16.579999999999998</v>
      </c>
      <c r="D76" s="4">
        <v>127206</v>
      </c>
      <c r="E76" s="4">
        <v>137243</v>
      </c>
      <c r="F76" s="4">
        <v>136.62299999999999</v>
      </c>
      <c r="G76" s="4">
        <v>9057.49</v>
      </c>
    </row>
    <row r="77" spans="1:7">
      <c r="B77" t="s">
        <v>264</v>
      </c>
      <c r="C77" s="8">
        <v>11.44</v>
      </c>
      <c r="D77" s="4">
        <v>128451</v>
      </c>
      <c r="E77" s="4">
        <v>124392</v>
      </c>
      <c r="F77" s="4">
        <v>127.82</v>
      </c>
      <c r="G77" s="4">
        <v>10467.450000000001</v>
      </c>
    </row>
    <row r="78" spans="1:7">
      <c r="B78" t="s">
        <v>267</v>
      </c>
      <c r="C78" s="8">
        <v>8.9</v>
      </c>
      <c r="D78" s="4">
        <v>105886</v>
      </c>
      <c r="E78" s="4">
        <v>103007</v>
      </c>
      <c r="F78" s="4">
        <v>104.947</v>
      </c>
      <c r="G78" s="4">
        <v>11201.14</v>
      </c>
    </row>
    <row r="79" spans="1:7">
      <c r="B79" t="s">
        <v>536</v>
      </c>
      <c r="C79" s="8">
        <v>43.41</v>
      </c>
      <c r="D79" s="4">
        <v>476266</v>
      </c>
      <c r="E79" s="4">
        <v>475936</v>
      </c>
      <c r="F79" s="4">
        <v>474.65899999999999</v>
      </c>
      <c r="G79" s="4" t="s">
        <v>268</v>
      </c>
    </row>
    <row r="80" spans="1:7">
      <c r="A80" t="s">
        <v>269</v>
      </c>
      <c r="B80" t="s">
        <v>270</v>
      </c>
      <c r="C80" s="8">
        <v>33.44</v>
      </c>
      <c r="D80" s="4">
        <v>23174</v>
      </c>
      <c r="E80" s="4">
        <v>38037</v>
      </c>
      <c r="F80" s="4">
        <v>65.858999999999995</v>
      </c>
      <c r="G80" s="4">
        <v>1755.39</v>
      </c>
    </row>
    <row r="81" spans="1:7">
      <c r="B81" t="s">
        <v>269</v>
      </c>
      <c r="C81" s="8">
        <v>23.44</v>
      </c>
      <c r="D81" s="4">
        <v>58589</v>
      </c>
      <c r="E81" s="4">
        <v>70428</v>
      </c>
      <c r="F81" s="4">
        <v>80.186999999999998</v>
      </c>
      <c r="G81" s="4">
        <v>3819.03</v>
      </c>
    </row>
    <row r="82" spans="1:7">
      <c r="B82" t="s">
        <v>536</v>
      </c>
      <c r="C82" s="8">
        <v>56.88</v>
      </c>
      <c r="D82" s="4">
        <v>81763</v>
      </c>
      <c r="E82" s="4">
        <v>108465</v>
      </c>
      <c r="F82" s="4">
        <v>146.04599999999999</v>
      </c>
      <c r="G82" s="4" t="s">
        <v>271</v>
      </c>
    </row>
    <row r="83" spans="1:7">
      <c r="A83" t="s">
        <v>272</v>
      </c>
      <c r="B83" t="s">
        <v>273</v>
      </c>
      <c r="C83" s="8">
        <v>7.52</v>
      </c>
      <c r="D83" s="4">
        <v>47130</v>
      </c>
      <c r="E83" s="4">
        <v>44513</v>
      </c>
      <c r="F83" s="4">
        <v>43.116999999999997</v>
      </c>
      <c r="G83" s="4">
        <v>5403.32</v>
      </c>
    </row>
    <row r="84" spans="1:7">
      <c r="B84" t="s">
        <v>274</v>
      </c>
      <c r="C84" s="8">
        <v>10.02</v>
      </c>
      <c r="D84" s="4">
        <v>92498</v>
      </c>
      <c r="E84" s="4">
        <v>81680</v>
      </c>
      <c r="F84" s="4">
        <v>92.57</v>
      </c>
      <c r="G84" s="4">
        <v>6869.59</v>
      </c>
    </row>
    <row r="85" spans="1:7">
      <c r="B85" t="s">
        <v>127</v>
      </c>
      <c r="C85" s="8">
        <v>6.25</v>
      </c>
      <c r="D85" s="4">
        <v>92145</v>
      </c>
      <c r="E85" s="4">
        <v>83844</v>
      </c>
      <c r="F85" s="4">
        <v>88.691999999999993</v>
      </c>
      <c r="G85" s="4">
        <v>11273.77</v>
      </c>
    </row>
    <row r="86" spans="1:7">
      <c r="B86" t="s">
        <v>272</v>
      </c>
      <c r="C86" s="8">
        <v>8.27</v>
      </c>
      <c r="D86" s="4">
        <v>69775</v>
      </c>
      <c r="E86" s="4">
        <v>63138</v>
      </c>
      <c r="F86" s="4">
        <v>65.364000000000004</v>
      </c>
      <c r="G86" s="4">
        <v>6476.98</v>
      </c>
    </row>
    <row r="87" spans="1:7">
      <c r="B87" t="s">
        <v>536</v>
      </c>
      <c r="C87" s="8">
        <v>32.06</v>
      </c>
      <c r="D87" s="4">
        <v>301548</v>
      </c>
      <c r="E87" s="4">
        <v>273175</v>
      </c>
      <c r="F87" s="4">
        <v>463.80399999999997</v>
      </c>
      <c r="G87" s="4" t="s">
        <v>128</v>
      </c>
    </row>
    <row r="88" spans="1:7">
      <c r="A88" t="s">
        <v>129</v>
      </c>
      <c r="B88" t="s">
        <v>130</v>
      </c>
      <c r="C88" s="8">
        <v>28.12</v>
      </c>
      <c r="D88" s="4">
        <v>119564</v>
      </c>
      <c r="E88" s="4">
        <v>145327</v>
      </c>
      <c r="F88" s="4">
        <v>184.81800000000001</v>
      </c>
      <c r="G88" s="4">
        <v>6668.33</v>
      </c>
    </row>
    <row r="89" spans="1:7">
      <c r="B89" t="s">
        <v>129</v>
      </c>
      <c r="C89" s="8">
        <v>17.100000000000001</v>
      </c>
      <c r="D89" s="4">
        <v>157845</v>
      </c>
      <c r="E89" s="4">
        <v>161736</v>
      </c>
      <c r="F89" s="4">
        <v>167.93100000000001</v>
      </c>
      <c r="G89" s="4">
        <v>9636.52</v>
      </c>
    </row>
    <row r="90" spans="1:7">
      <c r="B90" t="s">
        <v>131</v>
      </c>
      <c r="C90" s="8">
        <v>9.83</v>
      </c>
      <c r="D90" s="4">
        <v>77176</v>
      </c>
      <c r="E90" s="4">
        <v>82724</v>
      </c>
      <c r="F90" s="4">
        <v>84.843000000000004</v>
      </c>
      <c r="G90" s="4">
        <v>9199.36</v>
      </c>
    </row>
    <row r="91" spans="1:7">
      <c r="B91" t="s">
        <v>536</v>
      </c>
      <c r="C91" s="8">
        <v>55.05</v>
      </c>
      <c r="D91" s="4">
        <v>354585</v>
      </c>
      <c r="E91" s="4">
        <v>389787</v>
      </c>
      <c r="F91" s="4">
        <v>437.59199999999998</v>
      </c>
      <c r="G91" s="4" t="s">
        <v>132</v>
      </c>
    </row>
    <row r="92" spans="1:7">
      <c r="A92" t="s">
        <v>133</v>
      </c>
      <c r="B92" t="s">
        <v>134</v>
      </c>
      <c r="C92" s="8">
        <v>13.23</v>
      </c>
      <c r="D92" s="4">
        <v>103774</v>
      </c>
      <c r="E92" s="4">
        <v>103140</v>
      </c>
      <c r="F92" s="4">
        <v>107.58</v>
      </c>
      <c r="G92" s="4">
        <v>7779.9</v>
      </c>
    </row>
    <row r="93" spans="1:7">
      <c r="B93" t="s">
        <v>133</v>
      </c>
      <c r="C93" s="8">
        <v>13.14</v>
      </c>
      <c r="D93" s="4">
        <v>130673</v>
      </c>
      <c r="E93" s="4">
        <v>124789</v>
      </c>
      <c r="F93" s="4">
        <v>118.797</v>
      </c>
      <c r="G93" s="4">
        <v>8380.25</v>
      </c>
    </row>
    <row r="94" spans="1:7">
      <c r="B94" t="s">
        <v>135</v>
      </c>
      <c r="C94" s="8">
        <v>9.44</v>
      </c>
      <c r="D94" s="4">
        <v>105069</v>
      </c>
      <c r="E94" s="4">
        <v>99495</v>
      </c>
      <c r="F94" s="4">
        <v>98.438000000000002</v>
      </c>
      <c r="G94" s="4">
        <v>9652.35</v>
      </c>
    </row>
    <row r="95" spans="1:7">
      <c r="B95" t="s">
        <v>536</v>
      </c>
      <c r="C95" s="8">
        <v>35.81</v>
      </c>
      <c r="D95" s="4">
        <v>339516</v>
      </c>
      <c r="E95" s="4">
        <v>327424</v>
      </c>
      <c r="F95" s="4">
        <v>324.815</v>
      </c>
      <c r="G95" s="4" t="s">
        <v>197</v>
      </c>
    </row>
    <row r="96" spans="1:7">
      <c r="A96" t="s">
        <v>198</v>
      </c>
      <c r="B96" t="s">
        <v>199</v>
      </c>
      <c r="C96" s="8">
        <v>8.85</v>
      </c>
      <c r="D96" s="4">
        <v>71688</v>
      </c>
      <c r="E96" s="4">
        <v>66756</v>
      </c>
      <c r="F96" s="4">
        <v>65.751999999999995</v>
      </c>
      <c r="G96" s="4">
        <v>6691.5</v>
      </c>
    </row>
    <row r="97" spans="1:7">
      <c r="B97" t="s">
        <v>200</v>
      </c>
      <c r="C97" s="8">
        <v>13.01</v>
      </c>
      <c r="D97" s="4">
        <v>87272</v>
      </c>
      <c r="E97" s="4">
        <v>91298</v>
      </c>
      <c r="F97" s="4">
        <v>100.71299999999999</v>
      </c>
      <c r="G97" s="4">
        <v>7432.33</v>
      </c>
    </row>
    <row r="98" spans="1:7">
      <c r="B98" t="s">
        <v>198</v>
      </c>
      <c r="C98" s="8">
        <v>15.94</v>
      </c>
      <c r="D98" s="4">
        <v>67044</v>
      </c>
      <c r="E98" s="4">
        <v>60673</v>
      </c>
      <c r="F98" s="4">
        <v>71.56</v>
      </c>
      <c r="G98" s="4">
        <v>3234.11</v>
      </c>
    </row>
    <row r="99" spans="1:7">
      <c r="B99" t="s">
        <v>536</v>
      </c>
      <c r="C99" s="8">
        <v>37.799999999999997</v>
      </c>
      <c r="D99" s="4">
        <v>226004</v>
      </c>
      <c r="E99" s="4">
        <v>218727</v>
      </c>
      <c r="F99" s="4">
        <v>238.02500000000001</v>
      </c>
      <c r="G99" s="4" t="s">
        <v>201</v>
      </c>
    </row>
    <row r="100" spans="1:7">
      <c r="A100" t="s">
        <v>202</v>
      </c>
      <c r="B100" t="s">
        <v>203</v>
      </c>
      <c r="C100" s="8">
        <v>19.57</v>
      </c>
      <c r="D100" s="4">
        <v>80350</v>
      </c>
      <c r="E100" s="4">
        <v>101303</v>
      </c>
      <c r="F100" s="4">
        <v>127.66200000000001</v>
      </c>
      <c r="G100" s="4">
        <v>6577.61</v>
      </c>
    </row>
    <row r="101" spans="1:7">
      <c r="B101" t="s">
        <v>204</v>
      </c>
      <c r="C101" s="8">
        <v>13.1</v>
      </c>
      <c r="D101" s="4">
        <v>108074</v>
      </c>
      <c r="E101" s="4">
        <v>124731</v>
      </c>
      <c r="F101" s="4">
        <v>155.13999999999999</v>
      </c>
      <c r="G101" s="4">
        <v>11360.17</v>
      </c>
    </row>
    <row r="102" spans="1:7">
      <c r="B102" t="s">
        <v>202</v>
      </c>
      <c r="C102" s="8">
        <v>12.83</v>
      </c>
      <c r="D102" s="4">
        <v>153377</v>
      </c>
      <c r="E102" s="4">
        <v>154839</v>
      </c>
      <c r="F102" s="4">
        <v>143.99199999999999</v>
      </c>
      <c r="G102" s="4">
        <v>12382.17</v>
      </c>
    </row>
    <row r="103" spans="1:7">
      <c r="B103" t="s">
        <v>536</v>
      </c>
      <c r="C103" s="8">
        <v>45.5</v>
      </c>
      <c r="D103" s="4">
        <v>341761</v>
      </c>
      <c r="E103" s="4">
        <v>380873</v>
      </c>
      <c r="F103" s="4">
        <v>426.76400000000001</v>
      </c>
      <c r="G103" s="4" t="s">
        <v>205</v>
      </c>
    </row>
    <row r="104" spans="1:7">
      <c r="A104" t="s">
        <v>206</v>
      </c>
      <c r="B104" t="s">
        <v>206</v>
      </c>
      <c r="C104" s="8">
        <v>7.65</v>
      </c>
      <c r="D104" s="4">
        <v>100094</v>
      </c>
      <c r="E104" s="4">
        <v>97441</v>
      </c>
      <c r="F104" s="4">
        <v>135.04300000000001</v>
      </c>
      <c r="G104" s="4">
        <v>12338.03</v>
      </c>
    </row>
    <row r="105" spans="1:7">
      <c r="B105" t="s">
        <v>207</v>
      </c>
      <c r="C105" s="8">
        <v>9.15</v>
      </c>
      <c r="D105" s="4">
        <v>129695</v>
      </c>
      <c r="E105" s="4">
        <v>138924</v>
      </c>
      <c r="F105" s="4">
        <v>92.081000000000003</v>
      </c>
      <c r="G105" s="4">
        <v>16604.02</v>
      </c>
    </row>
    <row r="106" spans="1:7">
      <c r="B106" t="s">
        <v>208</v>
      </c>
      <c r="C106" s="8">
        <v>7.84</v>
      </c>
      <c r="D106" s="4">
        <v>122244</v>
      </c>
      <c r="E106" s="4">
        <v>141544</v>
      </c>
      <c r="F106" s="4">
        <v>142.37200000000001</v>
      </c>
      <c r="G106" s="4">
        <v>20950.84</v>
      </c>
    </row>
    <row r="107" spans="1:7">
      <c r="B107" t="s">
        <v>536</v>
      </c>
      <c r="C107" s="8">
        <v>24.64</v>
      </c>
      <c r="D107" s="4">
        <v>352033</v>
      </c>
      <c r="E107" s="4">
        <v>377909</v>
      </c>
      <c r="F107" s="4">
        <v>369.49599999999998</v>
      </c>
      <c r="G107" s="4" t="s">
        <v>209</v>
      </c>
    </row>
    <row r="108" spans="1:7">
      <c r="A108" t="s">
        <v>210</v>
      </c>
      <c r="B108" t="s">
        <v>211</v>
      </c>
      <c r="C108" s="8">
        <v>2.76</v>
      </c>
      <c r="D108" s="4">
        <v>67100</v>
      </c>
      <c r="E108" s="4">
        <v>63276</v>
      </c>
      <c r="F108" s="4">
        <v>69.459999999999994</v>
      </c>
      <c r="G108" s="4">
        <v>21293.38</v>
      </c>
    </row>
    <row r="109" spans="1:7">
      <c r="B109" t="s">
        <v>212</v>
      </c>
      <c r="C109" s="8">
        <v>4.18</v>
      </c>
      <c r="D109" s="4">
        <v>30602</v>
      </c>
      <c r="E109" s="4">
        <v>26678</v>
      </c>
      <c r="F109" s="4">
        <v>33.892000000000003</v>
      </c>
      <c r="G109" s="4">
        <v>5193.93</v>
      </c>
    </row>
    <row r="110" spans="1:7">
      <c r="B110" t="s">
        <v>213</v>
      </c>
      <c r="C110" s="8">
        <v>3.93</v>
      </c>
      <c r="D110" s="4">
        <v>32286</v>
      </c>
      <c r="E110" s="4">
        <v>28790</v>
      </c>
      <c r="F110" s="4">
        <v>36.948</v>
      </c>
      <c r="G110" s="4">
        <v>6402.39</v>
      </c>
    </row>
    <row r="111" spans="1:7">
      <c r="B111" t="s">
        <v>214</v>
      </c>
      <c r="C111" s="8">
        <v>3.78</v>
      </c>
      <c r="D111" s="4">
        <v>59797</v>
      </c>
      <c r="E111" s="4">
        <v>54632</v>
      </c>
      <c r="F111" s="4">
        <v>57.365000000000002</v>
      </c>
      <c r="G111" s="4">
        <v>12418.79</v>
      </c>
    </row>
    <row r="112" spans="1:7">
      <c r="B112" t="s">
        <v>215</v>
      </c>
      <c r="C112" s="8">
        <v>3.65</v>
      </c>
      <c r="D112" s="4">
        <v>68131</v>
      </c>
      <c r="E112" s="4">
        <v>62006</v>
      </c>
      <c r="F112" s="4">
        <v>69.091999999999999</v>
      </c>
      <c r="G112" s="4">
        <v>14684.23</v>
      </c>
    </row>
    <row r="113" spans="1:7">
      <c r="B113" t="s">
        <v>344</v>
      </c>
      <c r="C113" s="8">
        <v>2.2999999999999998</v>
      </c>
      <c r="D113" s="4">
        <v>52136</v>
      </c>
      <c r="E113" s="4">
        <v>47810</v>
      </c>
      <c r="F113" s="4">
        <v>56.981000000000002</v>
      </c>
      <c r="G113" s="4">
        <v>18502.669999999998</v>
      </c>
    </row>
    <row r="114" spans="1:7">
      <c r="B114" t="s">
        <v>345</v>
      </c>
      <c r="C114" s="8">
        <v>3.79</v>
      </c>
      <c r="D114" s="4">
        <v>77615</v>
      </c>
      <c r="E114" s="4">
        <v>71314</v>
      </c>
      <c r="F114" s="4">
        <v>83.716999999999999</v>
      </c>
      <c r="G114" s="4">
        <v>16637.5</v>
      </c>
    </row>
    <row r="115" spans="1:7">
      <c r="B115" t="s">
        <v>210</v>
      </c>
      <c r="C115" s="8">
        <v>2.17</v>
      </c>
      <c r="D115" s="4">
        <v>23085</v>
      </c>
      <c r="E115" s="4">
        <v>20174</v>
      </c>
      <c r="F115" s="4">
        <v>23.651</v>
      </c>
      <c r="G115" s="4">
        <v>7657.17</v>
      </c>
    </row>
    <row r="116" spans="1:7">
      <c r="B116" t="s">
        <v>536</v>
      </c>
      <c r="C116" s="8">
        <v>26.56</v>
      </c>
      <c r="D116" s="4">
        <v>410752</v>
      </c>
      <c r="E116" s="4">
        <v>374680</v>
      </c>
      <c r="F116" s="4">
        <v>431.10599999999999</v>
      </c>
      <c r="G116" s="4" t="s">
        <v>346</v>
      </c>
    </row>
    <row r="117" spans="1:7">
      <c r="A117" t="s">
        <v>347</v>
      </c>
      <c r="B117" t="s">
        <v>348</v>
      </c>
      <c r="C117" s="8">
        <v>7.24</v>
      </c>
      <c r="D117" s="4">
        <v>55049</v>
      </c>
      <c r="E117" s="4">
        <v>50090</v>
      </c>
      <c r="F117" s="4">
        <v>54.331000000000003</v>
      </c>
      <c r="G117" s="4">
        <v>6560.7</v>
      </c>
    </row>
    <row r="118" spans="1:7">
      <c r="B118" t="s">
        <v>347</v>
      </c>
      <c r="C118" s="8">
        <v>11.81</v>
      </c>
      <c r="D118" s="4">
        <v>118014</v>
      </c>
      <c r="E118" s="4">
        <v>113944</v>
      </c>
      <c r="F118" s="4">
        <v>113.46299999999999</v>
      </c>
      <c r="G118" s="4">
        <v>9227.9599999999991</v>
      </c>
    </row>
    <row r="119" spans="1:7">
      <c r="B119" t="s">
        <v>349</v>
      </c>
      <c r="C119" s="8">
        <v>7.82</v>
      </c>
      <c r="D119" s="4">
        <v>147723</v>
      </c>
      <c r="E119" s="4">
        <v>140725</v>
      </c>
      <c r="F119" s="4">
        <v>129.91900000000001</v>
      </c>
      <c r="G119" s="4">
        <v>16800.18</v>
      </c>
    </row>
    <row r="120" spans="1:7">
      <c r="B120" t="s">
        <v>536</v>
      </c>
      <c r="C120" s="8">
        <v>26.87</v>
      </c>
      <c r="D120" s="4">
        <v>320786</v>
      </c>
      <c r="E120" s="4">
        <v>304759</v>
      </c>
      <c r="F120" s="4">
        <v>297.71300000000002</v>
      </c>
      <c r="G120" s="4" t="s">
        <v>350</v>
      </c>
    </row>
    <row r="121" spans="1:7">
      <c r="A121" t="s">
        <v>351</v>
      </c>
      <c r="B121" t="s">
        <v>352</v>
      </c>
      <c r="C121" s="8">
        <v>9.1300000000000008</v>
      </c>
      <c r="D121" s="4">
        <v>74121</v>
      </c>
      <c r="E121" s="4">
        <v>71342</v>
      </c>
      <c r="F121" s="4">
        <v>83.367999999999995</v>
      </c>
      <c r="G121" s="4">
        <v>7228.08</v>
      </c>
    </row>
    <row r="122" spans="1:7">
      <c r="B122" t="s">
        <v>353</v>
      </c>
      <c r="C122" s="8">
        <v>9.23</v>
      </c>
      <c r="D122" s="4">
        <v>122133</v>
      </c>
      <c r="E122" s="4">
        <v>118175</v>
      </c>
      <c r="F122" s="4">
        <v>130.78</v>
      </c>
      <c r="G122" s="4">
        <v>12240.89</v>
      </c>
    </row>
    <row r="123" spans="1:7">
      <c r="B123" t="s">
        <v>351</v>
      </c>
      <c r="C123" s="8">
        <v>8.51</v>
      </c>
      <c r="D123" s="4">
        <v>128026</v>
      </c>
      <c r="E123" s="4">
        <v>123788</v>
      </c>
      <c r="F123" s="4">
        <v>130.48400000000001</v>
      </c>
      <c r="G123" s="4">
        <v>13600.98</v>
      </c>
    </row>
    <row r="124" spans="1:7">
      <c r="B124" t="s">
        <v>536</v>
      </c>
      <c r="C124" s="8">
        <v>26.87</v>
      </c>
      <c r="D124" s="4">
        <v>324280</v>
      </c>
      <c r="E124" s="4">
        <v>313305</v>
      </c>
      <c r="F124" s="4">
        <v>344.63200000000001</v>
      </c>
      <c r="G124" s="4" t="s">
        <v>354</v>
      </c>
    </row>
    <row r="125" spans="1:7">
      <c r="A125" t="s">
        <v>355</v>
      </c>
      <c r="B125" t="s">
        <v>356</v>
      </c>
      <c r="C125" s="8">
        <v>9.67</v>
      </c>
      <c r="D125" s="4">
        <v>145260</v>
      </c>
      <c r="E125" s="4">
        <v>139469</v>
      </c>
      <c r="F125" s="4">
        <v>142.34700000000001</v>
      </c>
      <c r="G125" s="4">
        <v>13578.13</v>
      </c>
    </row>
    <row r="126" spans="1:7">
      <c r="B126" t="s">
        <v>357</v>
      </c>
      <c r="C126" s="8">
        <v>13.48</v>
      </c>
      <c r="D126" s="4">
        <v>271557</v>
      </c>
      <c r="E126" s="4">
        <v>282054</v>
      </c>
      <c r="F126" s="4">
        <v>284.524</v>
      </c>
      <c r="G126" s="4">
        <v>21963.95</v>
      </c>
    </row>
    <row r="127" spans="1:7">
      <c r="B127" t="s">
        <v>355</v>
      </c>
      <c r="C127" s="8">
        <v>9.5</v>
      </c>
      <c r="D127" s="4">
        <v>107671</v>
      </c>
      <c r="E127" s="4">
        <v>102227</v>
      </c>
      <c r="F127" s="4">
        <v>104.242</v>
      </c>
      <c r="G127" s="4">
        <v>9842.26</v>
      </c>
    </row>
    <row r="128" spans="1:7">
      <c r="B128" t="s">
        <v>536</v>
      </c>
      <c r="C128" s="8">
        <v>32.65</v>
      </c>
      <c r="D128" s="4">
        <v>524488</v>
      </c>
      <c r="E128" s="4">
        <v>523750</v>
      </c>
      <c r="F128" s="4">
        <v>531.11300000000006</v>
      </c>
      <c r="G128" s="4" t="s">
        <v>358</v>
      </c>
    </row>
    <row r="129" spans="1:1">
      <c r="A129" t="s">
        <v>359</v>
      </c>
    </row>
  </sheetData>
  <phoneticPr fontId="5" type="noConversion"/>
  <pageMargins left="0.19685039370078741" right="0.19685039370078741" top="0.40944881889763785" bottom="0.40944881889763785" header="0.10629921259842522" footer="0.10629921259842522"/>
  <pageSetup paperSize="10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Layout" workbookViewId="0">
      <selection activeCell="B2" sqref="B2"/>
    </sheetView>
  </sheetViews>
  <sheetFormatPr defaultColWidth="10.90625" defaultRowHeight="12.6"/>
  <cols>
    <col min="1" max="1" width="5.453125" customWidth="1"/>
    <col min="2" max="2" width="53.453125" style="7" bestFit="1" customWidth="1"/>
  </cols>
  <sheetData>
    <row r="1" spans="1:3">
      <c r="B1" s="6"/>
    </row>
    <row r="2" spans="1:3">
      <c r="B2" s="6" t="s">
        <v>238</v>
      </c>
    </row>
    <row r="3" spans="1:3" ht="15">
      <c r="A3">
        <v>1</v>
      </c>
      <c r="B3" s="3" t="s">
        <v>284</v>
      </c>
    </row>
    <row r="4" spans="1:3" ht="15">
      <c r="A4">
        <v>2</v>
      </c>
      <c r="B4" s="3" t="s">
        <v>285</v>
      </c>
      <c r="C4" s="5"/>
    </row>
    <row r="5" spans="1:3" ht="15">
      <c r="A5">
        <v>3</v>
      </c>
      <c r="B5" s="3" t="s">
        <v>286</v>
      </c>
    </row>
    <row r="6" spans="1:3" ht="15">
      <c r="A6">
        <v>4</v>
      </c>
      <c r="B6" s="3" t="s">
        <v>287</v>
      </c>
    </row>
    <row r="7" spans="1:3" ht="15">
      <c r="A7">
        <v>5</v>
      </c>
      <c r="B7" s="3" t="s">
        <v>288</v>
      </c>
    </row>
    <row r="8" spans="1:3" ht="15">
      <c r="A8">
        <v>6</v>
      </c>
      <c r="B8" s="3" t="s">
        <v>289</v>
      </c>
    </row>
    <row r="9" spans="1:3" ht="15">
      <c r="A9">
        <v>7</v>
      </c>
      <c r="B9" s="3" t="s">
        <v>290</v>
      </c>
    </row>
    <row r="10" spans="1:3" ht="15">
      <c r="A10">
        <v>8</v>
      </c>
      <c r="B10" s="3" t="s">
        <v>291</v>
      </c>
    </row>
    <row r="11" spans="1:3" ht="15">
      <c r="A11">
        <v>9</v>
      </c>
      <c r="B11" s="3" t="s">
        <v>292</v>
      </c>
    </row>
    <row r="12" spans="1:3" ht="15">
      <c r="A12">
        <v>10</v>
      </c>
      <c r="B12" s="3" t="s">
        <v>293</v>
      </c>
    </row>
    <row r="13" spans="1:3" ht="15">
      <c r="A13">
        <v>11</v>
      </c>
      <c r="B13" s="3" t="s">
        <v>294</v>
      </c>
    </row>
    <row r="14" spans="1:3" ht="15">
      <c r="A14">
        <v>12</v>
      </c>
      <c r="B14" s="3" t="s">
        <v>295</v>
      </c>
    </row>
    <row r="15" spans="1:3" ht="15">
      <c r="A15">
        <v>13</v>
      </c>
      <c r="B15" s="3" t="s">
        <v>297</v>
      </c>
    </row>
    <row r="16" spans="1:3" ht="15">
      <c r="A16">
        <v>14</v>
      </c>
      <c r="B16" s="3" t="s">
        <v>298</v>
      </c>
    </row>
    <row r="17" spans="1:2" ht="15">
      <c r="A17">
        <v>15</v>
      </c>
      <c r="B17" s="3" t="s">
        <v>299</v>
      </c>
    </row>
    <row r="18" spans="1:2" ht="15">
      <c r="A18">
        <v>16</v>
      </c>
      <c r="B18" s="3" t="s">
        <v>136</v>
      </c>
    </row>
    <row r="19" spans="1:2" ht="15">
      <c r="A19">
        <v>17</v>
      </c>
      <c r="B19" s="3" t="s">
        <v>137</v>
      </c>
    </row>
    <row r="20" spans="1:2" ht="15">
      <c r="A20">
        <v>18</v>
      </c>
      <c r="B20" s="3" t="s">
        <v>138</v>
      </c>
    </row>
    <row r="21" spans="1:2" ht="15">
      <c r="A21">
        <v>19</v>
      </c>
      <c r="B21" s="3" t="s">
        <v>139</v>
      </c>
    </row>
    <row r="22" spans="1:2" ht="15">
      <c r="A22">
        <v>20</v>
      </c>
      <c r="B22" s="3" t="s">
        <v>140</v>
      </c>
    </row>
    <row r="23" spans="1:2" ht="15">
      <c r="A23">
        <v>21</v>
      </c>
      <c r="B23" s="3" t="s">
        <v>141</v>
      </c>
    </row>
    <row r="24" spans="1:2" ht="15">
      <c r="A24">
        <v>22</v>
      </c>
      <c r="B24" s="3" t="s">
        <v>142</v>
      </c>
    </row>
    <row r="25" spans="1:2" ht="15">
      <c r="A25">
        <v>23</v>
      </c>
      <c r="B25" s="3" t="s">
        <v>143</v>
      </c>
    </row>
    <row r="26" spans="1:2" ht="15">
      <c r="A26">
        <v>24</v>
      </c>
      <c r="B26" s="3" t="s">
        <v>216</v>
      </c>
    </row>
    <row r="27" spans="1:2" ht="15">
      <c r="A27">
        <v>25</v>
      </c>
      <c r="B27" s="3" t="s">
        <v>217</v>
      </c>
    </row>
    <row r="28" spans="1:2" ht="15">
      <c r="A28">
        <v>26</v>
      </c>
      <c r="B28" s="3" t="s">
        <v>218</v>
      </c>
    </row>
    <row r="29" spans="1:2" ht="15">
      <c r="A29">
        <v>27</v>
      </c>
      <c r="B29" s="3" t="s">
        <v>219</v>
      </c>
    </row>
    <row r="30" spans="1:2" ht="15">
      <c r="A30">
        <v>28</v>
      </c>
      <c r="B30" s="3" t="s">
        <v>220</v>
      </c>
    </row>
    <row r="31" spans="1:2" ht="15">
      <c r="A31">
        <v>29</v>
      </c>
      <c r="B31" s="3" t="s">
        <v>225</v>
      </c>
    </row>
    <row r="32" spans="1:2" ht="15">
      <c r="A32">
        <v>30</v>
      </c>
      <c r="B32" s="3" t="s">
        <v>226</v>
      </c>
    </row>
    <row r="33" spans="1:2" ht="15">
      <c r="A33">
        <v>31</v>
      </c>
      <c r="B33" s="3" t="s">
        <v>227</v>
      </c>
    </row>
    <row r="34" spans="1:2" ht="15">
      <c r="A34">
        <v>32</v>
      </c>
      <c r="B34" s="3" t="s">
        <v>228</v>
      </c>
    </row>
    <row r="35" spans="1:2" ht="15">
      <c r="A35">
        <v>33</v>
      </c>
      <c r="B35" s="3" t="s">
        <v>229</v>
      </c>
    </row>
    <row r="36" spans="1:2" ht="15">
      <c r="A36">
        <v>34</v>
      </c>
      <c r="B36" s="3" t="s">
        <v>230</v>
      </c>
    </row>
    <row r="37" spans="1:2" ht="15">
      <c r="A37">
        <v>35</v>
      </c>
      <c r="B37" s="3" t="s">
        <v>231</v>
      </c>
    </row>
    <row r="38" spans="1:2" ht="15">
      <c r="A38">
        <v>36</v>
      </c>
      <c r="B38" s="3" t="s">
        <v>232</v>
      </c>
    </row>
    <row r="39" spans="1:2" ht="15">
      <c r="A39">
        <v>37</v>
      </c>
      <c r="B39" s="3" t="s">
        <v>233</v>
      </c>
    </row>
    <row r="40" spans="1:2" ht="15">
      <c r="A40">
        <v>38</v>
      </c>
      <c r="B40" s="3" t="s">
        <v>144</v>
      </c>
    </row>
    <row r="41" spans="1:2" ht="15">
      <c r="A41">
        <v>39</v>
      </c>
      <c r="B41" s="3" t="s">
        <v>145</v>
      </c>
    </row>
    <row r="42" spans="1:2" ht="15">
      <c r="A42">
        <v>40</v>
      </c>
      <c r="B42" s="3" t="s">
        <v>146</v>
      </c>
    </row>
    <row r="43" spans="1:2" ht="15">
      <c r="A43">
        <v>41</v>
      </c>
      <c r="B43" s="3" t="s">
        <v>147</v>
      </c>
    </row>
    <row r="44" spans="1:2" ht="15">
      <c r="A44">
        <v>42</v>
      </c>
      <c r="B44" s="3" t="s">
        <v>235</v>
      </c>
    </row>
    <row r="45" spans="1:2" ht="15">
      <c r="A45">
        <v>43</v>
      </c>
      <c r="B45" s="3" t="s">
        <v>236</v>
      </c>
    </row>
    <row r="46" spans="1:2" ht="15">
      <c r="A46">
        <v>44</v>
      </c>
      <c r="B46" s="3" t="s">
        <v>237</v>
      </c>
    </row>
  </sheetData>
  <phoneticPr fontId="5" type="noConversion"/>
  <pageMargins left="0.75000000000000011" right="0.75000000000000011" top="1" bottom="1" header="0.5" footer="0.5"/>
  <pageSetup paperSize="10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activeCell="A16" sqref="A16"/>
    </sheetView>
  </sheetViews>
  <sheetFormatPr defaultColWidth="10.90625" defaultRowHeight="12.6"/>
  <cols>
    <col min="1" max="1" width="6.7265625" customWidth="1"/>
    <col min="5" max="5" width="5" customWidth="1"/>
    <col min="6" max="6" width="17.54296875" customWidth="1"/>
    <col min="10" max="10" width="5" customWidth="1"/>
    <col min="11" max="11" width="20.26953125" customWidth="1"/>
    <col min="13" max="13" width="20.7265625" bestFit="1" customWidth="1"/>
  </cols>
  <sheetData>
    <row r="1" spans="1:9">
      <c r="A1" t="s">
        <v>750</v>
      </c>
      <c r="F1" t="s">
        <v>781</v>
      </c>
    </row>
    <row r="2" spans="1:9">
      <c r="A2" t="s">
        <v>696</v>
      </c>
      <c r="B2" t="s">
        <v>697</v>
      </c>
      <c r="C2" t="s">
        <v>698</v>
      </c>
      <c r="D2" t="s">
        <v>699</v>
      </c>
      <c r="G2" t="s">
        <v>697</v>
      </c>
      <c r="H2" t="s">
        <v>698</v>
      </c>
      <c r="I2" t="s">
        <v>699</v>
      </c>
    </row>
    <row r="3" spans="1:9">
      <c r="A3">
        <v>2010</v>
      </c>
      <c r="B3" s="28">
        <v>8483115</v>
      </c>
      <c r="C3">
        <v>21818283</v>
      </c>
      <c r="D3">
        <v>30301398</v>
      </c>
      <c r="F3" t="s">
        <v>751</v>
      </c>
      <c r="G3">
        <v>58</v>
      </c>
      <c r="H3">
        <v>367</v>
      </c>
      <c r="I3">
        <v>425</v>
      </c>
    </row>
    <row r="4" spans="1:9">
      <c r="A4">
        <v>2008</v>
      </c>
      <c r="B4">
        <v>8198282</v>
      </c>
      <c r="C4">
        <v>20945003</v>
      </c>
      <c r="D4">
        <v>29143285</v>
      </c>
      <c r="F4" t="s">
        <v>752</v>
      </c>
      <c r="G4">
        <v>23666</v>
      </c>
      <c r="H4">
        <v>62058</v>
      </c>
      <c r="I4">
        <v>85724</v>
      </c>
    </row>
    <row r="5" spans="1:9">
      <c r="A5">
        <v>2006</v>
      </c>
      <c r="B5">
        <v>7953144</v>
      </c>
      <c r="C5">
        <v>20084590</v>
      </c>
      <c r="D5">
        <v>28037734</v>
      </c>
      <c r="F5" t="s">
        <v>753</v>
      </c>
      <c r="G5">
        <v>1979</v>
      </c>
      <c r="H5">
        <v>8135</v>
      </c>
      <c r="I5">
        <v>10114</v>
      </c>
    </row>
    <row r="6" spans="1:9">
      <c r="A6">
        <v>2005</v>
      </c>
      <c r="B6">
        <v>7811213</v>
      </c>
      <c r="C6">
        <v>19492682</v>
      </c>
      <c r="D6">
        <v>27303895</v>
      </c>
      <c r="F6" t="s">
        <v>700</v>
      </c>
      <c r="G6">
        <v>8578613</v>
      </c>
      <c r="H6">
        <v>22407704</v>
      </c>
      <c r="I6">
        <v>30986317</v>
      </c>
    </row>
    <row r="7" spans="1:9">
      <c r="A7">
        <v>2004</v>
      </c>
      <c r="B7">
        <v>7771503</v>
      </c>
      <c r="C7">
        <v>19283510</v>
      </c>
      <c r="D7">
        <v>27055013</v>
      </c>
      <c r="F7" t="s">
        <v>754</v>
      </c>
    </row>
    <row r="8" spans="1:9">
      <c r="A8">
        <v>2002</v>
      </c>
      <c r="B8">
        <v>7531597</v>
      </c>
      <c r="C8">
        <v>18123956</v>
      </c>
      <c r="D8">
        <v>25655553</v>
      </c>
    </row>
    <row r="9" spans="1:9">
      <c r="A9">
        <v>2000</v>
      </c>
      <c r="B9">
        <v>7134821</v>
      </c>
      <c r="C9">
        <v>17128791</v>
      </c>
      <c r="D9">
        <v>24263612</v>
      </c>
    </row>
    <row r="10" spans="1:9">
      <c r="A10">
        <v>1998</v>
      </c>
      <c r="B10">
        <v>7131342</v>
      </c>
      <c r="C10">
        <v>16189692</v>
      </c>
      <c r="D10">
        <v>23321034</v>
      </c>
    </row>
    <row r="11" spans="1:9">
      <c r="A11">
        <v>1996</v>
      </c>
      <c r="B11">
        <v>6765407</v>
      </c>
      <c r="C11">
        <v>15335381</v>
      </c>
      <c r="D11">
        <v>22100788</v>
      </c>
    </row>
    <row r="12" spans="1:9">
      <c r="A12">
        <v>1994</v>
      </c>
      <c r="B12">
        <v>6430399</v>
      </c>
      <c r="C12">
        <v>14344592</v>
      </c>
      <c r="D12">
        <v>20774991</v>
      </c>
    </row>
    <row r="15" spans="1:9">
      <c r="A15" t="s">
        <v>22</v>
      </c>
    </row>
    <row r="17" spans="11:14">
      <c r="K17" t="s">
        <v>778</v>
      </c>
    </row>
    <row r="18" spans="11:14">
      <c r="K18" t="s">
        <v>779</v>
      </c>
      <c r="L18" t="s">
        <v>780</v>
      </c>
      <c r="M18" t="s">
        <v>702</v>
      </c>
    </row>
    <row r="19" spans="11:14">
      <c r="K19" t="s">
        <v>703</v>
      </c>
      <c r="L19" t="s">
        <v>782</v>
      </c>
      <c r="M19">
        <v>1019569</v>
      </c>
    </row>
    <row r="20" spans="11:14">
      <c r="K20" t="s">
        <v>844</v>
      </c>
      <c r="L20" t="s">
        <v>729</v>
      </c>
      <c r="M20">
        <v>1485991</v>
      </c>
    </row>
    <row r="21" spans="11:14">
      <c r="K21" t="s">
        <v>363</v>
      </c>
      <c r="L21" t="s">
        <v>742</v>
      </c>
      <c r="M21">
        <v>2985105</v>
      </c>
    </row>
    <row r="22" spans="11:14">
      <c r="K22" t="s">
        <v>743</v>
      </c>
      <c r="L22" t="s">
        <v>744</v>
      </c>
      <c r="M22">
        <v>2703194</v>
      </c>
    </row>
    <row r="23" spans="11:14">
      <c r="K23" t="s">
        <v>745</v>
      </c>
      <c r="L23" t="s">
        <v>746</v>
      </c>
      <c r="M23">
        <v>256509</v>
      </c>
      <c r="N23">
        <f>M23+M24</f>
        <v>384754</v>
      </c>
    </row>
    <row r="24" spans="11:14">
      <c r="K24" t="s">
        <v>747</v>
      </c>
      <c r="L24" t="s">
        <v>748</v>
      </c>
      <c r="M24">
        <v>128245</v>
      </c>
    </row>
    <row r="25" spans="11:14">
      <c r="K25" t="s">
        <v>749</v>
      </c>
      <c r="M25">
        <v>8578613</v>
      </c>
    </row>
    <row r="26" spans="11:14">
      <c r="K26" t="s">
        <v>701</v>
      </c>
    </row>
    <row r="28" spans="11:14">
      <c r="M28" t="s">
        <v>780</v>
      </c>
    </row>
    <row r="29" spans="11:14">
      <c r="L29">
        <v>249</v>
      </c>
      <c r="M29" t="s">
        <v>783</v>
      </c>
    </row>
    <row r="30" spans="11:14">
      <c r="L30">
        <v>254</v>
      </c>
      <c r="M30" t="s">
        <v>784</v>
      </c>
    </row>
    <row r="31" spans="11:14">
      <c r="L31">
        <v>255</v>
      </c>
      <c r="M31" t="s">
        <v>785</v>
      </c>
    </row>
    <row r="32" spans="11:14">
      <c r="L32">
        <v>256</v>
      </c>
      <c r="M32" t="s">
        <v>786</v>
      </c>
    </row>
    <row r="33" spans="12:13">
      <c r="L33">
        <v>349</v>
      </c>
      <c r="M33" t="s">
        <v>787</v>
      </c>
    </row>
    <row r="34" spans="12:13">
      <c r="L34">
        <v>420</v>
      </c>
      <c r="M34" t="s">
        <v>788</v>
      </c>
    </row>
    <row r="35" spans="12:13">
      <c r="L35">
        <v>422</v>
      </c>
      <c r="M35" t="s">
        <v>789</v>
      </c>
    </row>
    <row r="37" spans="12:13">
      <c r="L37">
        <v>2</v>
      </c>
      <c r="M37" t="s">
        <v>790</v>
      </c>
    </row>
    <row r="38" spans="12:13">
      <c r="L38">
        <v>250</v>
      </c>
      <c r="M38" t="s">
        <v>791</v>
      </c>
    </row>
    <row r="39" spans="12:13">
      <c r="L39">
        <v>251</v>
      </c>
      <c r="M39" t="s">
        <v>792</v>
      </c>
    </row>
    <row r="40" spans="12:13">
      <c r="L40">
        <v>325</v>
      </c>
      <c r="M40" t="s">
        <v>793</v>
      </c>
    </row>
    <row r="41" spans="12:13">
      <c r="L41">
        <v>327</v>
      </c>
      <c r="M41" t="s">
        <v>794</v>
      </c>
    </row>
    <row r="42" spans="12:13">
      <c r="L42">
        <v>346</v>
      </c>
      <c r="M42" t="s">
        <v>795</v>
      </c>
    </row>
    <row r="43" spans="12:13">
      <c r="L43">
        <v>374</v>
      </c>
      <c r="M43" t="s">
        <v>796</v>
      </c>
    </row>
    <row r="44" spans="12:13">
      <c r="L44">
        <v>376</v>
      </c>
      <c r="M44" t="s">
        <v>797</v>
      </c>
    </row>
    <row r="45" spans="12:13">
      <c r="L45">
        <v>389</v>
      </c>
      <c r="M45" t="s">
        <v>798</v>
      </c>
    </row>
    <row r="46" spans="12:13">
      <c r="L46">
        <v>403</v>
      </c>
      <c r="M46" t="s">
        <v>130</v>
      </c>
    </row>
    <row r="48" spans="12:13">
      <c r="L48">
        <v>4</v>
      </c>
      <c r="M48" t="s">
        <v>799</v>
      </c>
    </row>
    <row r="49" spans="12:13">
      <c r="L49">
        <v>247</v>
      </c>
      <c r="M49" t="s">
        <v>800</v>
      </c>
    </row>
    <row r="50" spans="12:13">
      <c r="L50">
        <v>248</v>
      </c>
      <c r="M50" t="s">
        <v>801</v>
      </c>
    </row>
    <row r="51" spans="12:13">
      <c r="L51">
        <v>252</v>
      </c>
      <c r="M51" t="s">
        <v>802</v>
      </c>
    </row>
    <row r="52" spans="12:13">
      <c r="L52">
        <v>253</v>
      </c>
      <c r="M52" t="s">
        <v>803</v>
      </c>
    </row>
    <row r="53" spans="12:13">
      <c r="L53">
        <v>257</v>
      </c>
      <c r="M53" t="s">
        <v>804</v>
      </c>
    </row>
    <row r="54" spans="12:13">
      <c r="L54">
        <v>326</v>
      </c>
      <c r="M54" t="s">
        <v>805</v>
      </c>
    </row>
    <row r="55" spans="12:13">
      <c r="L55">
        <v>347</v>
      </c>
      <c r="M55" t="s">
        <v>806</v>
      </c>
    </row>
    <row r="56" spans="12:13">
      <c r="L56">
        <v>348</v>
      </c>
      <c r="M56" t="s">
        <v>807</v>
      </c>
    </row>
    <row r="57" spans="12:13">
      <c r="L57">
        <v>350</v>
      </c>
      <c r="M57" t="s">
        <v>808</v>
      </c>
    </row>
    <row r="58" spans="12:13">
      <c r="L58">
        <v>352</v>
      </c>
      <c r="M58" t="s">
        <v>809</v>
      </c>
    </row>
    <row r="59" spans="12:13">
      <c r="L59">
        <v>353</v>
      </c>
      <c r="M59" t="s">
        <v>810</v>
      </c>
    </row>
    <row r="60" spans="12:13">
      <c r="L60">
        <v>375</v>
      </c>
      <c r="M60" t="s">
        <v>811</v>
      </c>
    </row>
    <row r="61" spans="12:13">
      <c r="L61">
        <v>390</v>
      </c>
      <c r="M61" t="s">
        <v>812</v>
      </c>
    </row>
    <row r="62" spans="12:13">
      <c r="L62">
        <v>392</v>
      </c>
      <c r="M62" t="s">
        <v>813</v>
      </c>
    </row>
    <row r="63" spans="12:13">
      <c r="L63">
        <v>397</v>
      </c>
      <c r="M63" t="s">
        <v>814</v>
      </c>
    </row>
    <row r="64" spans="12:13">
      <c r="L64">
        <v>398</v>
      </c>
      <c r="M64" t="s">
        <v>815</v>
      </c>
    </row>
    <row r="65" spans="12:13">
      <c r="L65">
        <v>404</v>
      </c>
      <c r="M65" t="s">
        <v>816</v>
      </c>
    </row>
    <row r="66" spans="12:13">
      <c r="L66">
        <v>405</v>
      </c>
      <c r="M66" t="s">
        <v>817</v>
      </c>
    </row>
    <row r="67" spans="12:13">
      <c r="L67">
        <v>417</v>
      </c>
      <c r="M67" t="s">
        <v>818</v>
      </c>
    </row>
    <row r="68" spans="12:13">
      <c r="L68">
        <v>421</v>
      </c>
      <c r="M68" t="s">
        <v>819</v>
      </c>
    </row>
    <row r="70" spans="12:13">
      <c r="L70">
        <v>6</v>
      </c>
      <c r="M70" t="s">
        <v>820</v>
      </c>
    </row>
    <row r="71" spans="12:13">
      <c r="L71">
        <v>20</v>
      </c>
      <c r="M71" t="s">
        <v>821</v>
      </c>
    </row>
    <row r="72" spans="12:13">
      <c r="L72">
        <v>246</v>
      </c>
      <c r="M72" t="s">
        <v>822</v>
      </c>
    </row>
    <row r="73" spans="12:13">
      <c r="L73">
        <v>258</v>
      </c>
      <c r="M73" t="s">
        <v>823</v>
      </c>
    </row>
    <row r="74" spans="12:13">
      <c r="L74">
        <v>259</v>
      </c>
      <c r="M74" t="s">
        <v>824</v>
      </c>
    </row>
    <row r="75" spans="12:13">
      <c r="L75">
        <v>260</v>
      </c>
      <c r="M75" t="s">
        <v>825</v>
      </c>
    </row>
    <row r="76" spans="12:13">
      <c r="L76">
        <v>280</v>
      </c>
      <c r="M76" t="s">
        <v>826</v>
      </c>
    </row>
    <row r="77" spans="12:13">
      <c r="L77">
        <v>320</v>
      </c>
      <c r="M77" t="s">
        <v>827</v>
      </c>
    </row>
    <row r="78" spans="12:13">
      <c r="L78">
        <v>328</v>
      </c>
      <c r="M78" t="s">
        <v>828</v>
      </c>
    </row>
    <row r="79" spans="12:13">
      <c r="L79">
        <v>351</v>
      </c>
      <c r="M79" t="s">
        <v>829</v>
      </c>
    </row>
    <row r="80" spans="12:13">
      <c r="L80">
        <v>371</v>
      </c>
      <c r="M80" t="s">
        <v>830</v>
      </c>
    </row>
    <row r="81" spans="12:13">
      <c r="L81">
        <v>372</v>
      </c>
      <c r="M81" t="s">
        <v>831</v>
      </c>
    </row>
    <row r="82" spans="12:13">
      <c r="L82">
        <v>373</v>
      </c>
      <c r="M82" t="s">
        <v>832</v>
      </c>
    </row>
    <row r="83" spans="12:13">
      <c r="L83">
        <v>381</v>
      </c>
      <c r="M83" t="s">
        <v>833</v>
      </c>
    </row>
    <row r="84" spans="12:13">
      <c r="L84">
        <v>408</v>
      </c>
      <c r="M84" t="s">
        <v>834</v>
      </c>
    </row>
    <row r="85" spans="12:13">
      <c r="L85">
        <v>413</v>
      </c>
      <c r="M85" t="s">
        <v>835</v>
      </c>
    </row>
    <row r="86" spans="12:13">
      <c r="L86">
        <v>418</v>
      </c>
      <c r="M86" t="s">
        <v>425</v>
      </c>
    </row>
    <row r="88" spans="12:13">
      <c r="L88">
        <v>1</v>
      </c>
      <c r="M88" t="s">
        <v>836</v>
      </c>
    </row>
    <row r="89" spans="12:13">
      <c r="L89">
        <v>3</v>
      </c>
      <c r="M89" t="s">
        <v>837</v>
      </c>
    </row>
    <row r="90" spans="12:13">
      <c r="L90">
        <v>5</v>
      </c>
      <c r="M90" t="s">
        <v>127</v>
      </c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Layout" workbookViewId="0">
      <selection activeCell="D34" sqref="D34"/>
    </sheetView>
  </sheetViews>
  <sheetFormatPr defaultColWidth="37.1796875" defaultRowHeight="13.2"/>
  <cols>
    <col min="1" max="1" width="3.453125" style="32" customWidth="1"/>
    <col min="2" max="2" width="36.54296875" style="32" customWidth="1"/>
    <col min="3" max="3" width="16" style="32" customWidth="1"/>
    <col min="4" max="4" width="12.1796875" style="32" customWidth="1"/>
    <col min="5" max="5" width="10.7265625" style="32" customWidth="1"/>
    <col min="6" max="6" width="8.453125" style="32" customWidth="1"/>
    <col min="7" max="7" width="12.1796875" style="32" customWidth="1"/>
    <col min="8" max="8" width="13.54296875" style="32" customWidth="1"/>
    <col min="9" max="9" width="14.453125" style="32" customWidth="1"/>
    <col min="10" max="10" width="14.26953125" style="32" customWidth="1"/>
    <col min="11" max="26" width="10.81640625" style="32" customWidth="1"/>
    <col min="27" max="43" width="9.7265625" style="32" customWidth="1"/>
    <col min="44" max="16384" width="37.1796875" style="32"/>
  </cols>
  <sheetData>
    <row r="1" spans="1:4">
      <c r="B1" s="33" t="s">
        <v>770</v>
      </c>
    </row>
    <row r="2" spans="1:4">
      <c r="B2" s="33"/>
      <c r="C2" s="32" t="s">
        <v>771</v>
      </c>
      <c r="D2" s="32" t="s">
        <v>23</v>
      </c>
    </row>
    <row r="3" spans="1:4">
      <c r="A3" s="32">
        <v>1</v>
      </c>
      <c r="B3" s="32" t="s">
        <v>211</v>
      </c>
      <c r="C3" s="33">
        <v>661</v>
      </c>
      <c r="D3" s="35">
        <f>(C3/$C$47)*100</f>
        <v>0.47755284870027598</v>
      </c>
    </row>
    <row r="4" spans="1:4">
      <c r="A4" s="32">
        <v>2</v>
      </c>
      <c r="B4" s="32" t="s">
        <v>210</v>
      </c>
      <c r="C4" s="33">
        <v>941</v>
      </c>
      <c r="D4" s="35">
        <f t="shared" ref="D4:D47" si="0">(C4/$C$47)*100</f>
        <v>0.67984452439782106</v>
      </c>
    </row>
    <row r="5" spans="1:4">
      <c r="A5" s="32">
        <v>3</v>
      </c>
      <c r="B5" s="32" t="s">
        <v>96</v>
      </c>
      <c r="C5" s="33">
        <v>2321</v>
      </c>
      <c r="D5" s="35">
        <f t="shared" si="0"/>
        <v>1.6768534974785789</v>
      </c>
    </row>
    <row r="6" spans="1:4">
      <c r="A6" s="32">
        <v>4</v>
      </c>
      <c r="B6" s="32" t="s">
        <v>266</v>
      </c>
      <c r="C6" s="33">
        <v>1754</v>
      </c>
      <c r="D6" s="35">
        <f t="shared" si="0"/>
        <v>1.2672128541910501</v>
      </c>
    </row>
    <row r="7" spans="1:4">
      <c r="A7" s="32">
        <v>5</v>
      </c>
      <c r="B7" s="32" t="s">
        <v>427</v>
      </c>
      <c r="C7" s="33">
        <v>4838</v>
      </c>
      <c r="D7" s="35">
        <f t="shared" si="0"/>
        <v>3.4953111679454389</v>
      </c>
    </row>
    <row r="8" spans="1:4">
      <c r="A8" s="32">
        <v>6</v>
      </c>
      <c r="B8" s="32" t="s">
        <v>97</v>
      </c>
      <c r="C8" s="33">
        <v>4763</v>
      </c>
      <c r="D8" s="35">
        <f t="shared" si="0"/>
        <v>3.4411258976693109</v>
      </c>
    </row>
    <row r="9" spans="1:4">
      <c r="A9" s="32">
        <v>7</v>
      </c>
      <c r="B9" s="32" t="s">
        <v>178</v>
      </c>
      <c r="C9" s="33">
        <v>3455</v>
      </c>
      <c r="D9" s="35">
        <f t="shared" si="0"/>
        <v>2.4961347840536363</v>
      </c>
    </row>
    <row r="10" spans="1:4">
      <c r="A10" s="32">
        <v>8</v>
      </c>
      <c r="B10" s="32" t="s">
        <v>100</v>
      </c>
      <c r="C10" s="33">
        <v>9563</v>
      </c>
      <c r="D10" s="39">
        <f t="shared" si="0"/>
        <v>6.9089831953415111</v>
      </c>
    </row>
    <row r="11" spans="1:4">
      <c r="A11" s="32">
        <v>9</v>
      </c>
      <c r="B11" s="32" t="s">
        <v>102</v>
      </c>
      <c r="C11" s="33">
        <v>2409</v>
      </c>
      <c r="D11" s="35">
        <f t="shared" si="0"/>
        <v>1.7404308812692357</v>
      </c>
    </row>
    <row r="12" spans="1:4">
      <c r="A12" s="32">
        <v>10</v>
      </c>
      <c r="B12" s="32" t="s">
        <v>207</v>
      </c>
      <c r="C12" s="33">
        <v>5986</v>
      </c>
      <c r="D12" s="39">
        <f t="shared" si="0"/>
        <v>4.3247070383053741</v>
      </c>
    </row>
    <row r="13" spans="1:4">
      <c r="A13" s="32">
        <v>11</v>
      </c>
      <c r="B13" s="32" t="s">
        <v>180</v>
      </c>
      <c r="C13" s="33">
        <v>2884</v>
      </c>
      <c r="D13" s="35">
        <f t="shared" si="0"/>
        <v>2.083604259684714</v>
      </c>
    </row>
    <row r="14" spans="1:4">
      <c r="A14" s="32">
        <v>12</v>
      </c>
      <c r="B14" s="32" t="s">
        <v>304</v>
      </c>
      <c r="C14" s="33">
        <v>3814</v>
      </c>
      <c r="D14" s="35">
        <f t="shared" si="0"/>
        <v>2.755501611108703</v>
      </c>
    </row>
    <row r="15" spans="1:4">
      <c r="A15" s="32">
        <v>13</v>
      </c>
      <c r="B15" s="32" t="s">
        <v>772</v>
      </c>
      <c r="C15" s="34">
        <v>1716</v>
      </c>
      <c r="D15" s="35">
        <f t="shared" si="0"/>
        <v>1.2397589839178118</v>
      </c>
    </row>
    <row r="16" spans="1:4">
      <c r="A16" s="32">
        <v>14</v>
      </c>
      <c r="B16" s="32" t="s">
        <v>61</v>
      </c>
      <c r="C16" s="33">
        <v>3547</v>
      </c>
      <c r="D16" s="35">
        <f t="shared" si="0"/>
        <v>2.5626020489256867</v>
      </c>
    </row>
    <row r="17" spans="1:4">
      <c r="A17" s="32">
        <v>15</v>
      </c>
      <c r="B17" s="32" t="s">
        <v>202</v>
      </c>
      <c r="C17" s="33">
        <v>2152</v>
      </c>
      <c r="D17" s="35">
        <f t="shared" si="0"/>
        <v>1.5547560217897034</v>
      </c>
    </row>
    <row r="18" spans="1:4">
      <c r="A18" s="32">
        <v>16</v>
      </c>
      <c r="B18" s="32" t="s">
        <v>62</v>
      </c>
      <c r="C18" s="33">
        <v>5314</v>
      </c>
      <c r="D18" s="35">
        <f t="shared" si="0"/>
        <v>3.8392070166312657</v>
      </c>
    </row>
    <row r="19" spans="1:4">
      <c r="A19" s="32">
        <v>17</v>
      </c>
      <c r="B19" s="32" t="s">
        <v>204</v>
      </c>
      <c r="C19" s="33">
        <v>2083</v>
      </c>
      <c r="D19" s="35">
        <f t="shared" si="0"/>
        <v>1.5049055731356655</v>
      </c>
    </row>
    <row r="20" spans="1:4">
      <c r="A20" s="32">
        <v>18</v>
      </c>
      <c r="B20" s="32" t="s">
        <v>357</v>
      </c>
      <c r="C20" s="33">
        <v>4213</v>
      </c>
      <c r="D20" s="35">
        <f t="shared" si="0"/>
        <v>3.0437672489777046</v>
      </c>
    </row>
    <row r="21" spans="1:4">
      <c r="A21" s="32">
        <v>19</v>
      </c>
      <c r="B21" s="32" t="s">
        <v>64</v>
      </c>
      <c r="C21" s="33">
        <v>2681</v>
      </c>
      <c r="D21" s="35">
        <f t="shared" si="0"/>
        <v>1.9369427948039939</v>
      </c>
    </row>
    <row r="22" spans="1:4">
      <c r="A22" s="32">
        <v>20</v>
      </c>
      <c r="B22" s="32" t="s">
        <v>176</v>
      </c>
      <c r="C22" s="33">
        <v>3439</v>
      </c>
      <c r="D22" s="35">
        <f t="shared" si="0"/>
        <v>2.4845752597280621</v>
      </c>
    </row>
    <row r="23" spans="1:4">
      <c r="A23" s="32">
        <v>21</v>
      </c>
      <c r="B23" s="32" t="s">
        <v>65</v>
      </c>
      <c r="C23" s="33">
        <v>4381</v>
      </c>
      <c r="D23" s="35">
        <f t="shared" si="0"/>
        <v>3.165142254396232</v>
      </c>
    </row>
    <row r="24" spans="1:4">
      <c r="A24" s="32">
        <v>22</v>
      </c>
      <c r="B24" s="32" t="s">
        <v>175</v>
      </c>
      <c r="C24" s="33">
        <v>1177</v>
      </c>
      <c r="D24" s="35">
        <f t="shared" si="0"/>
        <v>0.85034750820003757</v>
      </c>
    </row>
    <row r="25" spans="1:4">
      <c r="A25" s="32">
        <v>23</v>
      </c>
      <c r="B25" s="32" t="s">
        <v>66</v>
      </c>
      <c r="C25" s="33">
        <v>4653</v>
      </c>
      <c r="D25" s="35">
        <f t="shared" si="0"/>
        <v>3.3616541679309901</v>
      </c>
    </row>
    <row r="26" spans="1:4">
      <c r="A26" s="32">
        <v>24</v>
      </c>
      <c r="B26" s="32" t="s">
        <v>67</v>
      </c>
      <c r="C26" s="33">
        <v>2103</v>
      </c>
      <c r="D26" s="35">
        <f t="shared" si="0"/>
        <v>1.519354978542633</v>
      </c>
    </row>
    <row r="27" spans="1:4">
      <c r="A27" s="32">
        <v>25</v>
      </c>
      <c r="B27" s="32" t="s">
        <v>68</v>
      </c>
      <c r="C27" s="33">
        <v>2733</v>
      </c>
      <c r="D27" s="35">
        <f t="shared" si="0"/>
        <v>1.9745112488621093</v>
      </c>
    </row>
    <row r="28" spans="1:4">
      <c r="A28" s="32">
        <v>26</v>
      </c>
      <c r="B28" s="32" t="s">
        <v>69</v>
      </c>
      <c r="C28" s="33">
        <v>645</v>
      </c>
      <c r="D28" s="35">
        <f t="shared" si="0"/>
        <v>0.46599332437470198</v>
      </c>
    </row>
    <row r="29" spans="1:4">
      <c r="A29" s="32">
        <v>27</v>
      </c>
      <c r="B29" s="32" t="s">
        <v>70</v>
      </c>
      <c r="C29" s="33">
        <v>1198</v>
      </c>
      <c r="D29" s="35">
        <f t="shared" si="0"/>
        <v>0.8655193838773535</v>
      </c>
    </row>
    <row r="30" spans="1:4">
      <c r="A30" s="32">
        <v>28</v>
      </c>
      <c r="B30" s="32" t="s">
        <v>71</v>
      </c>
      <c r="C30" s="33">
        <v>2922</v>
      </c>
      <c r="D30" s="35">
        <f t="shared" si="0"/>
        <v>2.1110581299579523</v>
      </c>
    </row>
    <row r="31" spans="1:4">
      <c r="A31" s="32">
        <v>29</v>
      </c>
      <c r="B31" s="32" t="s">
        <v>776</v>
      </c>
      <c r="C31" s="33">
        <v>968</v>
      </c>
      <c r="D31" s="35">
        <f t="shared" si="0"/>
        <v>0.69935122169722708</v>
      </c>
    </row>
    <row r="32" spans="1:4">
      <c r="A32" s="32">
        <v>30</v>
      </c>
      <c r="B32" s="32" t="s">
        <v>74</v>
      </c>
      <c r="C32" s="33">
        <v>3867</v>
      </c>
      <c r="D32" s="35">
        <f t="shared" si="0"/>
        <v>2.7937925354371664</v>
      </c>
    </row>
    <row r="33" spans="1:4">
      <c r="A33" s="32">
        <v>31</v>
      </c>
      <c r="B33" s="32" t="s">
        <v>408</v>
      </c>
      <c r="C33" s="33">
        <v>1563</v>
      </c>
      <c r="D33" s="35">
        <f t="shared" si="0"/>
        <v>1.1292210325545105</v>
      </c>
    </row>
    <row r="34" spans="1:4">
      <c r="A34" s="32">
        <v>32</v>
      </c>
      <c r="B34" s="32" t="s">
        <v>75</v>
      </c>
      <c r="C34" s="33">
        <v>6583</v>
      </c>
      <c r="D34" s="39">
        <f t="shared" si="0"/>
        <v>4.7560217897033539</v>
      </c>
    </row>
    <row r="35" spans="1:4">
      <c r="A35" s="32">
        <v>33</v>
      </c>
      <c r="B35" s="32" t="s">
        <v>221</v>
      </c>
      <c r="C35" s="33">
        <v>4080</v>
      </c>
      <c r="D35" s="35">
        <f t="shared" si="0"/>
        <v>2.9476787030213707</v>
      </c>
    </row>
    <row r="36" spans="1:4">
      <c r="A36" s="32">
        <v>34</v>
      </c>
      <c r="B36" s="32" t="s">
        <v>424</v>
      </c>
      <c r="C36" s="33">
        <v>2562</v>
      </c>
      <c r="D36" s="35">
        <f t="shared" si="0"/>
        <v>1.8509688326325373</v>
      </c>
    </row>
    <row r="37" spans="1:4">
      <c r="A37" s="32">
        <v>35</v>
      </c>
      <c r="B37" s="32" t="s">
        <v>222</v>
      </c>
      <c r="C37" s="33">
        <v>3547</v>
      </c>
      <c r="D37" s="35">
        <f t="shared" si="0"/>
        <v>2.5626020489256867</v>
      </c>
    </row>
    <row r="38" spans="1:4">
      <c r="A38" s="32">
        <v>36</v>
      </c>
      <c r="B38" s="32" t="s">
        <v>223</v>
      </c>
      <c r="C38" s="33">
        <v>1918</v>
      </c>
      <c r="D38" s="35">
        <f t="shared" si="0"/>
        <v>1.3856979785281835</v>
      </c>
    </row>
    <row r="39" spans="1:4">
      <c r="A39" s="32">
        <v>37</v>
      </c>
      <c r="B39" s="32" t="s">
        <v>224</v>
      </c>
      <c r="C39" s="33">
        <v>7993</v>
      </c>
      <c r="D39" s="35">
        <f t="shared" si="0"/>
        <v>5.7747048708945625</v>
      </c>
    </row>
    <row r="40" spans="1:4">
      <c r="A40" s="32">
        <v>38</v>
      </c>
      <c r="B40" s="32" t="s">
        <v>111</v>
      </c>
      <c r="C40" s="33">
        <v>2509</v>
      </c>
      <c r="D40" s="35">
        <f t="shared" si="0"/>
        <v>1.8126779083040734</v>
      </c>
    </row>
    <row r="41" spans="1:4">
      <c r="A41" s="32">
        <v>39</v>
      </c>
      <c r="B41" s="32" t="s">
        <v>9</v>
      </c>
      <c r="C41" s="33">
        <v>3066</v>
      </c>
      <c r="D41" s="35">
        <f t="shared" si="0"/>
        <v>2.2150938488881184</v>
      </c>
    </row>
    <row r="42" spans="1:4">
      <c r="A42" s="32">
        <v>40</v>
      </c>
      <c r="B42" s="32" t="s">
        <v>10</v>
      </c>
      <c r="C42" s="33">
        <v>2420</v>
      </c>
      <c r="D42" s="35">
        <f t="shared" si="0"/>
        <v>1.7483780542430678</v>
      </c>
    </row>
    <row r="43" spans="1:4">
      <c r="A43" s="32">
        <v>41</v>
      </c>
      <c r="B43" s="32" t="s">
        <v>11</v>
      </c>
      <c r="C43" s="33">
        <v>4067</v>
      </c>
      <c r="D43" s="35">
        <f t="shared" si="0"/>
        <v>2.9382865895068417</v>
      </c>
    </row>
    <row r="44" spans="1:4">
      <c r="A44" s="32">
        <v>42</v>
      </c>
      <c r="B44" s="32" t="s">
        <v>425</v>
      </c>
      <c r="C44" s="33">
        <v>2744</v>
      </c>
      <c r="D44" s="35">
        <f t="shared" si="0"/>
        <v>1.9824584218359413</v>
      </c>
    </row>
    <row r="45" spans="1:4">
      <c r="A45" s="32">
        <v>43</v>
      </c>
      <c r="B45" s="32" t="s">
        <v>12</v>
      </c>
      <c r="C45" s="33">
        <v>1395</v>
      </c>
      <c r="D45" s="35">
        <f t="shared" si="0"/>
        <v>1.0078460271359833</v>
      </c>
    </row>
    <row r="46" spans="1:4">
      <c r="A46" s="32">
        <v>44</v>
      </c>
      <c r="B46" s="32" t="s">
        <v>13</v>
      </c>
      <c r="C46" s="33">
        <v>786</v>
      </c>
      <c r="D46" s="35">
        <f t="shared" si="0"/>
        <v>0.56786163249382293</v>
      </c>
    </row>
    <row r="47" spans="1:4">
      <c r="B47" s="32" t="s">
        <v>777</v>
      </c>
      <c r="C47" s="32">
        <f>SUM(C3:C46)</f>
        <v>138414</v>
      </c>
      <c r="D47" s="35">
        <f t="shared" si="0"/>
        <v>100</v>
      </c>
    </row>
  </sheetData>
  <phoneticPr fontId="5" type="noConversion"/>
  <pageMargins left="0.35629921259842523" right="0.35629921259842523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93"/>
  <sheetViews>
    <sheetView workbookViewId="0">
      <selection activeCell="F232" sqref="F232:F262"/>
    </sheetView>
  </sheetViews>
  <sheetFormatPr defaultColWidth="10.90625" defaultRowHeight="12.6"/>
  <cols>
    <col min="1" max="1" width="12.81640625" customWidth="1"/>
    <col min="2" max="2" width="13.7265625" customWidth="1"/>
    <col min="3" max="3" width="9.26953125" bestFit="1" customWidth="1"/>
    <col min="4" max="4" width="13.81640625" bestFit="1" customWidth="1"/>
    <col min="5" max="5" width="9.81640625" customWidth="1"/>
    <col min="6" max="6" width="11.1796875" customWidth="1"/>
    <col min="7" max="7" width="8.54296875" customWidth="1"/>
    <col min="8" max="8" width="9.54296875" customWidth="1"/>
    <col min="10" max="10" width="11.81640625" bestFit="1" customWidth="1"/>
  </cols>
  <sheetData>
    <row r="1" spans="1:16">
      <c r="A1" t="s">
        <v>275</v>
      </c>
    </row>
    <row r="2" spans="1:16">
      <c r="A2" t="s">
        <v>276</v>
      </c>
    </row>
    <row r="3" spans="1:16">
      <c r="A3" t="s">
        <v>277</v>
      </c>
      <c r="B3" t="s">
        <v>278</v>
      </c>
      <c r="C3" t="s">
        <v>279</v>
      </c>
      <c r="D3" t="s">
        <v>280</v>
      </c>
      <c r="E3" t="s">
        <v>281</v>
      </c>
      <c r="F3" t="s">
        <v>282</v>
      </c>
      <c r="G3" t="s">
        <v>283</v>
      </c>
    </row>
    <row r="4" spans="1:16">
      <c r="A4" t="s">
        <v>533</v>
      </c>
      <c r="B4" t="s">
        <v>533</v>
      </c>
      <c r="C4" s="8">
        <v>6.84</v>
      </c>
      <c r="D4" s="9">
        <v>95805</v>
      </c>
      <c r="E4" s="9">
        <v>94845</v>
      </c>
      <c r="F4" s="9">
        <v>89622</v>
      </c>
      <c r="G4" s="9">
        <v>13756.71</v>
      </c>
    </row>
    <row r="5" spans="1:16">
      <c r="B5" t="s">
        <v>534</v>
      </c>
      <c r="C5">
        <v>7.88</v>
      </c>
      <c r="D5" s="8">
        <v>82371</v>
      </c>
      <c r="E5" s="9">
        <v>78269</v>
      </c>
      <c r="F5" s="9">
        <v>83281</v>
      </c>
      <c r="G5" s="9">
        <v>9274.4500000000007</v>
      </c>
      <c r="I5" s="9"/>
    </row>
    <row r="6" spans="1:16">
      <c r="B6" t="s">
        <v>535</v>
      </c>
      <c r="C6">
        <v>7.46</v>
      </c>
      <c r="D6" s="8">
        <v>95904</v>
      </c>
      <c r="E6" s="9">
        <v>93904</v>
      </c>
      <c r="F6" s="9">
        <v>94799</v>
      </c>
      <c r="G6" s="9">
        <v>12195.86</v>
      </c>
      <c r="I6" s="9"/>
    </row>
    <row r="7" spans="1:16">
      <c r="B7" t="s">
        <v>536</v>
      </c>
      <c r="C7">
        <v>22.18</v>
      </c>
      <c r="D7" s="9">
        <v>274080</v>
      </c>
      <c r="E7" s="9">
        <v>267018</v>
      </c>
      <c r="F7">
        <v>267702</v>
      </c>
      <c r="G7" t="s">
        <v>537</v>
      </c>
      <c r="K7" s="8"/>
      <c r="L7" s="9"/>
      <c r="M7" s="9"/>
      <c r="N7" s="9"/>
      <c r="O7" s="9"/>
      <c r="P7" s="8"/>
    </row>
    <row r="8" spans="1:16">
      <c r="A8" t="s">
        <v>405</v>
      </c>
      <c r="B8" t="s">
        <v>405</v>
      </c>
      <c r="C8" s="8">
        <v>12.89</v>
      </c>
      <c r="D8" s="9">
        <v>55131</v>
      </c>
      <c r="E8" s="9">
        <v>52705</v>
      </c>
      <c r="F8" s="9">
        <v>54196</v>
      </c>
      <c r="G8" s="9">
        <v>3786.92</v>
      </c>
    </row>
    <row r="9" spans="1:16">
      <c r="B9" t="s">
        <v>406</v>
      </c>
      <c r="C9">
        <v>11.47</v>
      </c>
      <c r="D9" s="8">
        <v>37025</v>
      </c>
      <c r="E9" s="9">
        <v>34640</v>
      </c>
      <c r="F9" s="9">
        <v>46957</v>
      </c>
      <c r="G9" s="9">
        <v>2834.02</v>
      </c>
      <c r="H9" s="9"/>
    </row>
    <row r="10" spans="1:16">
      <c r="B10" t="s">
        <v>407</v>
      </c>
      <c r="C10">
        <v>12.26</v>
      </c>
      <c r="D10" s="8">
        <v>87580</v>
      </c>
      <c r="E10" s="9">
        <v>91141</v>
      </c>
      <c r="F10" s="9">
        <v>100164</v>
      </c>
      <c r="G10" s="9">
        <v>7878.87</v>
      </c>
      <c r="H10" s="9"/>
    </row>
    <row r="11" spans="1:16">
      <c r="B11" t="s">
        <v>408</v>
      </c>
      <c r="C11">
        <v>9.68</v>
      </c>
      <c r="D11" s="8">
        <v>107899</v>
      </c>
      <c r="E11" s="9">
        <v>111690</v>
      </c>
      <c r="F11" s="9">
        <v>118459</v>
      </c>
      <c r="G11" s="9">
        <v>11987.22</v>
      </c>
      <c r="H11" s="9"/>
    </row>
    <row r="12" spans="1:16">
      <c r="B12" t="s">
        <v>409</v>
      </c>
      <c r="C12">
        <v>10.02</v>
      </c>
      <c r="D12" s="8">
        <v>85599</v>
      </c>
      <c r="E12" s="9">
        <v>87354</v>
      </c>
      <c r="F12" s="9">
        <v>108441</v>
      </c>
      <c r="G12" s="9">
        <v>8997.7099999999991</v>
      </c>
      <c r="H12" s="9"/>
    </row>
    <row r="13" spans="1:16">
      <c r="B13" t="s">
        <v>536</v>
      </c>
      <c r="C13">
        <v>56.32</v>
      </c>
      <c r="D13" s="9">
        <v>373234</v>
      </c>
      <c r="E13" s="9">
        <v>377530</v>
      </c>
      <c r="F13">
        <v>428217</v>
      </c>
      <c r="G13" t="s">
        <v>410</v>
      </c>
      <c r="K13" s="8"/>
      <c r="L13" s="9"/>
      <c r="M13" s="9"/>
      <c r="N13" s="9"/>
      <c r="O13" s="9"/>
    </row>
    <row r="14" spans="1:16">
      <c r="A14" t="s">
        <v>411</v>
      </c>
      <c r="B14" t="s">
        <v>411</v>
      </c>
      <c r="C14" s="8">
        <v>12.51</v>
      </c>
      <c r="D14" s="9">
        <v>176823</v>
      </c>
      <c r="E14" s="9">
        <v>191239</v>
      </c>
      <c r="F14" s="9">
        <v>211361</v>
      </c>
      <c r="G14" s="9">
        <v>17044.89</v>
      </c>
    </row>
    <row r="15" spans="1:16">
      <c r="B15" t="s">
        <v>412</v>
      </c>
      <c r="C15">
        <v>13.85</v>
      </c>
      <c r="D15" s="8">
        <v>218788</v>
      </c>
      <c r="E15" s="9">
        <v>240353</v>
      </c>
      <c r="F15" s="9">
        <v>268729</v>
      </c>
      <c r="G15" s="9">
        <v>19547.84</v>
      </c>
      <c r="H15" s="9"/>
    </row>
    <row r="16" spans="1:16">
      <c r="B16" t="s">
        <v>413</v>
      </c>
      <c r="C16">
        <v>10.31</v>
      </c>
      <c r="D16" s="8">
        <v>57702</v>
      </c>
      <c r="E16" s="9">
        <v>73293</v>
      </c>
      <c r="F16" s="9">
        <v>127015</v>
      </c>
      <c r="G16" s="9">
        <v>9195.0499999999993</v>
      </c>
      <c r="H16" s="9"/>
    </row>
    <row r="17" spans="1:15">
      <c r="B17" t="s">
        <v>536</v>
      </c>
      <c r="C17">
        <v>36.67</v>
      </c>
      <c r="D17" s="9">
        <v>453313</v>
      </c>
      <c r="E17" s="9">
        <v>504885</v>
      </c>
      <c r="F17">
        <v>607105</v>
      </c>
      <c r="G17" t="s">
        <v>414</v>
      </c>
      <c r="K17" s="8"/>
      <c r="L17" s="9"/>
      <c r="M17" s="9"/>
      <c r="N17" s="9"/>
      <c r="O17" s="9"/>
    </row>
    <row r="18" spans="1:15">
      <c r="A18" t="s">
        <v>415</v>
      </c>
      <c r="B18" t="s">
        <v>416</v>
      </c>
      <c r="C18" s="8">
        <v>28.05</v>
      </c>
      <c r="D18" s="9">
        <v>181335</v>
      </c>
      <c r="E18" s="9">
        <v>191203</v>
      </c>
      <c r="F18" s="9">
        <v>196360</v>
      </c>
      <c r="G18" s="9">
        <v>7242.25</v>
      </c>
    </row>
    <row r="19" spans="1:15">
      <c r="B19" t="s">
        <v>417</v>
      </c>
      <c r="C19">
        <v>92.53</v>
      </c>
      <c r="D19" s="8">
        <v>261878</v>
      </c>
      <c r="E19" s="9">
        <v>331837</v>
      </c>
      <c r="F19" s="9">
        <v>360787</v>
      </c>
      <c r="G19" s="9">
        <v>4686.04</v>
      </c>
      <c r="H19" s="9"/>
    </row>
    <row r="20" spans="1:15">
      <c r="B20" t="s">
        <v>418</v>
      </c>
      <c r="C20">
        <v>11.65</v>
      </c>
      <c r="D20" s="8">
        <v>40983</v>
      </c>
      <c r="E20" s="9">
        <v>39139</v>
      </c>
      <c r="F20" s="9">
        <v>37783</v>
      </c>
      <c r="G20" s="9">
        <v>3103.39</v>
      </c>
      <c r="H20" s="9"/>
    </row>
    <row r="21" spans="1:15">
      <c r="B21" t="s">
        <v>536</v>
      </c>
      <c r="C21">
        <v>132.22999999999999</v>
      </c>
      <c r="D21" s="9">
        <v>484196</v>
      </c>
      <c r="E21" s="9">
        <v>562179</v>
      </c>
      <c r="F21">
        <v>594930</v>
      </c>
      <c r="G21" t="s">
        <v>419</v>
      </c>
      <c r="K21" s="8"/>
      <c r="L21" s="9"/>
      <c r="M21" s="9"/>
      <c r="N21" s="9"/>
      <c r="O21" s="9"/>
    </row>
    <row r="22" spans="1:15">
      <c r="A22" t="s">
        <v>420</v>
      </c>
      <c r="B22" t="s">
        <v>421</v>
      </c>
      <c r="C22" s="8">
        <v>13.47</v>
      </c>
      <c r="D22" s="9">
        <v>137757</v>
      </c>
      <c r="E22" s="9">
        <v>147458</v>
      </c>
      <c r="F22" s="9">
        <v>143523</v>
      </c>
      <c r="G22" s="9">
        <v>11656.22</v>
      </c>
    </row>
    <row r="23" spans="1:15">
      <c r="B23" t="s">
        <v>420</v>
      </c>
      <c r="C23">
        <v>7.13</v>
      </c>
      <c r="D23" s="8">
        <v>89362</v>
      </c>
      <c r="E23" s="9">
        <v>83753</v>
      </c>
      <c r="F23" s="9">
        <v>85624</v>
      </c>
      <c r="G23" s="9">
        <v>10883.74</v>
      </c>
      <c r="H23" s="9"/>
    </row>
    <row r="24" spans="1:15">
      <c r="B24" t="s">
        <v>422</v>
      </c>
      <c r="C24">
        <v>6.39</v>
      </c>
      <c r="D24" s="8">
        <v>85921</v>
      </c>
      <c r="E24" s="9">
        <v>82133</v>
      </c>
      <c r="F24" s="9">
        <v>80229</v>
      </c>
      <c r="G24" s="9">
        <v>12269.87</v>
      </c>
      <c r="H24" s="9"/>
    </row>
    <row r="25" spans="1:15">
      <c r="B25" t="s">
        <v>536</v>
      </c>
      <c r="C25">
        <v>26.99</v>
      </c>
      <c r="D25" s="9">
        <v>313040</v>
      </c>
      <c r="E25" s="9">
        <v>313344</v>
      </c>
      <c r="F25">
        <v>309376</v>
      </c>
      <c r="G25" t="s">
        <v>423</v>
      </c>
      <c r="K25" s="8"/>
      <c r="L25" s="9"/>
      <c r="M25" s="9"/>
      <c r="N25" s="9"/>
      <c r="O25" s="9"/>
    </row>
    <row r="26" spans="1:15">
      <c r="A26" t="s">
        <v>424</v>
      </c>
      <c r="B26" t="s">
        <v>424</v>
      </c>
      <c r="C26" s="8">
        <v>12.19</v>
      </c>
      <c r="D26" s="9">
        <v>238214</v>
      </c>
      <c r="E26" s="9">
        <v>243297</v>
      </c>
      <c r="F26" s="9">
        <v>266681</v>
      </c>
      <c r="G26" s="9">
        <v>20419.259999999998</v>
      </c>
    </row>
    <row r="27" spans="1:15">
      <c r="B27" t="s">
        <v>425</v>
      </c>
      <c r="C27">
        <v>18.41</v>
      </c>
      <c r="D27" s="8">
        <v>107047</v>
      </c>
      <c r="E27" s="9">
        <v>126989</v>
      </c>
      <c r="F27" s="9">
        <v>144317</v>
      </c>
      <c r="G27" s="9">
        <v>8354.33</v>
      </c>
      <c r="H27" s="9"/>
    </row>
    <row r="28" spans="1:15">
      <c r="B28" t="s">
        <v>536</v>
      </c>
      <c r="C28">
        <v>30.6</v>
      </c>
      <c r="D28" s="9">
        <v>345261</v>
      </c>
      <c r="E28" s="9">
        <v>370286</v>
      </c>
      <c r="F28">
        <v>410998</v>
      </c>
      <c r="G28" t="s">
        <v>426</v>
      </c>
      <c r="K28" s="8"/>
      <c r="L28" s="9"/>
      <c r="M28" s="9"/>
      <c r="N28" s="9"/>
      <c r="O28" s="9"/>
    </row>
    <row r="29" spans="1:15">
      <c r="A29" t="s">
        <v>427</v>
      </c>
      <c r="B29" t="s">
        <v>427</v>
      </c>
      <c r="C29" s="8">
        <v>15.12</v>
      </c>
      <c r="D29" s="9">
        <v>140586</v>
      </c>
      <c r="E29" s="9">
        <v>189500</v>
      </c>
      <c r="F29" s="9">
        <v>190657</v>
      </c>
      <c r="G29" s="9">
        <v>16009.03</v>
      </c>
    </row>
    <row r="30" spans="1:15">
      <c r="A30" t="s">
        <v>172</v>
      </c>
      <c r="B30" t="s">
        <v>172</v>
      </c>
      <c r="C30" s="8">
        <v>8.9499999999999993</v>
      </c>
      <c r="D30" s="9">
        <v>101886</v>
      </c>
      <c r="E30" s="9">
        <v>106748</v>
      </c>
      <c r="F30" s="9">
        <v>106838</v>
      </c>
      <c r="G30" s="9">
        <v>12917.16</v>
      </c>
    </row>
    <row r="31" spans="1:15">
      <c r="B31" t="s">
        <v>173</v>
      </c>
      <c r="C31">
        <v>6.55</v>
      </c>
      <c r="D31" s="8">
        <v>100399</v>
      </c>
      <c r="E31" s="9">
        <v>98172</v>
      </c>
      <c r="F31" s="9">
        <v>98113</v>
      </c>
      <c r="G31" s="9">
        <v>14517.75</v>
      </c>
      <c r="H31" s="9"/>
    </row>
    <row r="32" spans="1:15">
      <c r="B32" t="s">
        <v>536</v>
      </c>
      <c r="C32">
        <v>15.5</v>
      </c>
      <c r="D32" s="8">
        <v>202285</v>
      </c>
      <c r="E32" s="9">
        <v>204920</v>
      </c>
      <c r="F32" s="9">
        <v>211501</v>
      </c>
      <c r="G32" s="9" t="s">
        <v>174</v>
      </c>
      <c r="H32" s="9"/>
    </row>
    <row r="33" spans="1:8">
      <c r="A33" t="s">
        <v>175</v>
      </c>
      <c r="B33" t="s">
        <v>176</v>
      </c>
      <c r="C33" s="8">
        <v>21.15</v>
      </c>
      <c r="D33" s="9">
        <v>226162</v>
      </c>
      <c r="E33" s="9">
        <v>246906</v>
      </c>
      <c r="F33" s="9">
        <v>264918</v>
      </c>
      <c r="G33" s="9">
        <v>13063.46</v>
      </c>
    </row>
    <row r="34" spans="1:8">
      <c r="B34" t="s">
        <v>175</v>
      </c>
      <c r="C34">
        <v>11.09</v>
      </c>
      <c r="D34" s="8">
        <v>148722</v>
      </c>
      <c r="E34" s="9">
        <v>145018</v>
      </c>
      <c r="F34" s="9">
        <v>142327</v>
      </c>
      <c r="G34" s="9">
        <v>12667.7</v>
      </c>
      <c r="H34" s="9"/>
    </row>
    <row r="35" spans="1:8">
      <c r="B35" t="s">
        <v>536</v>
      </c>
      <c r="C35">
        <v>32.24</v>
      </c>
      <c r="D35" s="8">
        <v>374884</v>
      </c>
      <c r="E35" s="9">
        <v>391924</v>
      </c>
      <c r="F35" s="9">
        <v>407245</v>
      </c>
      <c r="G35" s="9" t="s">
        <v>177</v>
      </c>
      <c r="H35" s="9"/>
    </row>
    <row r="36" spans="1:8">
      <c r="A36" t="s">
        <v>178</v>
      </c>
      <c r="B36" t="s">
        <v>304</v>
      </c>
      <c r="C36" s="8">
        <v>8.89</v>
      </c>
      <c r="D36" s="9">
        <v>136022</v>
      </c>
      <c r="E36" s="9">
        <v>157316</v>
      </c>
      <c r="F36" s="9">
        <v>103996</v>
      </c>
      <c r="G36" s="9">
        <v>20423.43</v>
      </c>
    </row>
    <row r="37" spans="1:8">
      <c r="B37" t="s">
        <v>305</v>
      </c>
      <c r="C37">
        <v>8.66</v>
      </c>
      <c r="D37" s="8">
        <v>90645</v>
      </c>
      <c r="E37" s="9">
        <v>98391</v>
      </c>
      <c r="F37" s="9">
        <v>164512</v>
      </c>
      <c r="G37" s="9">
        <v>12668.88</v>
      </c>
      <c r="H37" s="9"/>
    </row>
    <row r="38" spans="1:8">
      <c r="B38" t="s">
        <v>536</v>
      </c>
      <c r="C38">
        <v>17.55</v>
      </c>
      <c r="D38" s="8">
        <v>226667</v>
      </c>
      <c r="E38" s="9">
        <v>255707</v>
      </c>
      <c r="F38" s="9">
        <v>268508</v>
      </c>
      <c r="G38" s="9" t="s">
        <v>306</v>
      </c>
      <c r="H38" s="9"/>
    </row>
    <row r="39" spans="1:8">
      <c r="A39" t="s">
        <v>307</v>
      </c>
      <c r="B39" t="s">
        <v>308</v>
      </c>
      <c r="C39" s="8">
        <v>12.05</v>
      </c>
      <c r="D39" s="9">
        <v>106013</v>
      </c>
      <c r="E39" s="9">
        <v>102182</v>
      </c>
      <c r="F39" s="9">
        <v>102089</v>
      </c>
      <c r="G39" s="9">
        <v>7894.5</v>
      </c>
    </row>
    <row r="40" spans="1:8">
      <c r="B40" t="s">
        <v>307</v>
      </c>
      <c r="C40">
        <v>11.01</v>
      </c>
      <c r="D40" s="8">
        <v>100304</v>
      </c>
      <c r="E40" s="9">
        <v>98906</v>
      </c>
      <c r="F40" s="9">
        <v>98863</v>
      </c>
      <c r="G40" s="9">
        <v>8747.43</v>
      </c>
      <c r="H40" s="9"/>
    </row>
    <row r="41" spans="1:8">
      <c r="B41" t="s">
        <v>309</v>
      </c>
      <c r="C41">
        <v>14.59</v>
      </c>
      <c r="D41" s="8">
        <v>220974</v>
      </c>
      <c r="E41" s="9">
        <v>228159</v>
      </c>
      <c r="F41" s="9">
        <v>247851</v>
      </c>
      <c r="G41" s="9">
        <v>16299.46</v>
      </c>
      <c r="H41" s="9"/>
    </row>
    <row r="42" spans="1:8">
      <c r="B42" t="s">
        <v>536</v>
      </c>
      <c r="C42">
        <v>37.65</v>
      </c>
      <c r="D42" s="8">
        <v>427291</v>
      </c>
      <c r="E42" s="9">
        <v>429247</v>
      </c>
      <c r="F42" s="9">
        <v>463804</v>
      </c>
      <c r="G42" s="9" t="s">
        <v>310</v>
      </c>
      <c r="H42" s="9"/>
    </row>
    <row r="43" spans="1:8">
      <c r="A43" t="s">
        <v>311</v>
      </c>
      <c r="B43" t="s">
        <v>311</v>
      </c>
      <c r="C43" s="8">
        <v>12.22</v>
      </c>
      <c r="D43" s="9">
        <v>189338</v>
      </c>
      <c r="E43" s="9">
        <v>212253</v>
      </c>
      <c r="F43" s="9">
        <v>224074</v>
      </c>
      <c r="G43" s="9">
        <v>19459.580000000002</v>
      </c>
    </row>
    <row r="44" spans="1:8">
      <c r="B44" t="s">
        <v>312</v>
      </c>
      <c r="C44">
        <v>9.5</v>
      </c>
      <c r="D44" s="8">
        <v>136396</v>
      </c>
      <c r="E44" s="9">
        <v>146289</v>
      </c>
      <c r="F44" s="9">
        <v>149053</v>
      </c>
      <c r="G44" s="9">
        <v>16993.93</v>
      </c>
      <c r="H44" s="9"/>
    </row>
    <row r="45" spans="1:8">
      <c r="B45" t="s">
        <v>536</v>
      </c>
      <c r="C45">
        <v>21.72</v>
      </c>
      <c r="D45" s="8">
        <v>325734</v>
      </c>
      <c r="E45" s="9">
        <v>358542</v>
      </c>
      <c r="F45" s="9">
        <v>373127</v>
      </c>
      <c r="G45" s="9" t="s">
        <v>313</v>
      </c>
      <c r="H45" s="9"/>
    </row>
    <row r="46" spans="1:8">
      <c r="A46" t="s">
        <v>314</v>
      </c>
      <c r="B46" t="s">
        <v>179</v>
      </c>
      <c r="C46" s="8">
        <v>10.55</v>
      </c>
      <c r="D46" s="9">
        <v>107913</v>
      </c>
      <c r="E46" s="9">
        <v>116666</v>
      </c>
      <c r="F46" s="9">
        <v>126597</v>
      </c>
      <c r="G46" s="9">
        <v>12209.92</v>
      </c>
    </row>
    <row r="47" spans="1:8">
      <c r="B47" t="s">
        <v>314</v>
      </c>
      <c r="C47">
        <v>14.64</v>
      </c>
      <c r="D47" s="8">
        <v>189775</v>
      </c>
      <c r="E47" s="9">
        <v>201291</v>
      </c>
      <c r="F47" s="9">
        <v>204871</v>
      </c>
      <c r="G47" s="9">
        <v>14924.56</v>
      </c>
      <c r="H47" s="9"/>
    </row>
    <row r="48" spans="1:8">
      <c r="B48" t="s">
        <v>180</v>
      </c>
      <c r="C48">
        <v>14.47</v>
      </c>
      <c r="D48" s="8">
        <v>105808</v>
      </c>
      <c r="E48" s="9">
        <v>107069</v>
      </c>
      <c r="F48" s="9">
        <v>124122</v>
      </c>
      <c r="G48" s="9">
        <v>7518.45</v>
      </c>
      <c r="H48" s="9"/>
    </row>
    <row r="49" spans="1:8">
      <c r="B49" t="s">
        <v>181</v>
      </c>
      <c r="C49">
        <v>15.66</v>
      </c>
      <c r="D49" s="8">
        <v>59838</v>
      </c>
      <c r="E49" s="9">
        <v>63985</v>
      </c>
      <c r="F49" s="9">
        <v>68258</v>
      </c>
      <c r="G49" s="9">
        <v>4415.03</v>
      </c>
      <c r="H49" s="9"/>
    </row>
    <row r="50" spans="1:8">
      <c r="B50" t="s">
        <v>536</v>
      </c>
      <c r="C50">
        <v>55.32</v>
      </c>
      <c r="D50" s="8">
        <v>463334</v>
      </c>
      <c r="E50" s="9">
        <v>489011</v>
      </c>
      <c r="F50" s="9">
        <v>523848</v>
      </c>
      <c r="G50" s="9" t="s">
        <v>182</v>
      </c>
      <c r="H50" s="9"/>
    </row>
    <row r="51" spans="1:8">
      <c r="A51" t="s">
        <v>111</v>
      </c>
      <c r="B51" t="s">
        <v>111</v>
      </c>
      <c r="C51" s="8">
        <v>14.06</v>
      </c>
      <c r="D51" s="9">
        <v>214734</v>
      </c>
      <c r="E51" s="9">
        <v>214137</v>
      </c>
      <c r="F51" s="9">
        <v>223780</v>
      </c>
      <c r="G51" s="9">
        <v>15206.36</v>
      </c>
    </row>
    <row r="52" spans="1:8">
      <c r="A52" t="s">
        <v>112</v>
      </c>
      <c r="B52" t="s">
        <v>112</v>
      </c>
      <c r="C52" s="8">
        <v>7.42</v>
      </c>
      <c r="D52" s="9">
        <v>89759</v>
      </c>
      <c r="E52" s="9">
        <v>91779</v>
      </c>
      <c r="F52" s="9">
        <v>94609</v>
      </c>
      <c r="G52" s="9">
        <v>12606.53</v>
      </c>
    </row>
    <row r="53" spans="1:8">
      <c r="B53" t="s">
        <v>113</v>
      </c>
      <c r="C53">
        <v>57.48</v>
      </c>
      <c r="D53" s="8">
        <v>145458</v>
      </c>
      <c r="E53" s="9">
        <v>163428</v>
      </c>
      <c r="F53" s="9">
        <v>197258</v>
      </c>
      <c r="G53" s="9">
        <v>3184.87</v>
      </c>
      <c r="H53" s="9"/>
    </row>
    <row r="54" spans="1:8">
      <c r="B54" t="s">
        <v>536</v>
      </c>
      <c r="C54">
        <v>64.900000000000006</v>
      </c>
      <c r="D54" s="8">
        <v>235217</v>
      </c>
      <c r="E54" s="9">
        <v>255207</v>
      </c>
      <c r="F54" s="9">
        <v>291867</v>
      </c>
      <c r="G54" s="9" t="s">
        <v>114</v>
      </c>
      <c r="H54" s="9"/>
    </row>
    <row r="55" spans="1:8">
      <c r="A55" t="s">
        <v>115</v>
      </c>
      <c r="B55" t="s">
        <v>116</v>
      </c>
      <c r="C55" s="8">
        <v>5.89</v>
      </c>
      <c r="D55" s="9">
        <v>14270</v>
      </c>
      <c r="E55" s="9">
        <v>12992</v>
      </c>
      <c r="F55" s="9">
        <v>14383</v>
      </c>
      <c r="G55" s="9">
        <v>1808.85</v>
      </c>
    </row>
    <row r="56" spans="1:8">
      <c r="B56" t="s">
        <v>117</v>
      </c>
      <c r="C56">
        <v>4.55</v>
      </c>
      <c r="D56" s="8">
        <v>27543</v>
      </c>
      <c r="E56" s="9">
        <v>25753</v>
      </c>
      <c r="F56" s="9">
        <v>24895</v>
      </c>
      <c r="G56" s="9">
        <v>5163.8500000000004</v>
      </c>
      <c r="H56" s="9"/>
    </row>
    <row r="57" spans="1:8">
      <c r="B57" t="s">
        <v>118</v>
      </c>
      <c r="C57">
        <v>6.57</v>
      </c>
      <c r="D57" s="8">
        <v>43422</v>
      </c>
      <c r="E57" s="9">
        <v>42503</v>
      </c>
      <c r="F57" s="9">
        <v>49863</v>
      </c>
      <c r="G57" s="9">
        <v>6372.57</v>
      </c>
      <c r="H57" s="9"/>
    </row>
    <row r="58" spans="1:8">
      <c r="B58" t="s">
        <v>115</v>
      </c>
      <c r="C58">
        <v>10.28</v>
      </c>
      <c r="D58" s="8">
        <v>64701</v>
      </c>
      <c r="E58" s="9">
        <v>60281</v>
      </c>
      <c r="F58" s="9">
        <v>65739</v>
      </c>
      <c r="G58" s="9">
        <v>5205.24</v>
      </c>
      <c r="H58" s="9"/>
    </row>
    <row r="59" spans="1:8">
      <c r="B59" t="s">
        <v>119</v>
      </c>
      <c r="C59">
        <v>6.31</v>
      </c>
      <c r="D59" s="8">
        <v>105534</v>
      </c>
      <c r="E59" s="9">
        <v>102521</v>
      </c>
      <c r="F59" s="9">
        <v>111161</v>
      </c>
      <c r="G59" s="9">
        <v>15746.7</v>
      </c>
      <c r="H59" s="9"/>
    </row>
    <row r="60" spans="1:8">
      <c r="B60" t="s">
        <v>120</v>
      </c>
      <c r="C60">
        <v>6.97</v>
      </c>
      <c r="D60" s="8">
        <v>26911</v>
      </c>
      <c r="E60" s="9">
        <v>26874</v>
      </c>
      <c r="F60" s="9">
        <v>39485</v>
      </c>
      <c r="G60" s="9">
        <v>3757.24</v>
      </c>
      <c r="H60" s="9"/>
    </row>
    <row r="61" spans="1:8">
      <c r="B61" t="s">
        <v>536</v>
      </c>
      <c r="C61">
        <v>40.57</v>
      </c>
      <c r="D61" s="8">
        <v>282381</v>
      </c>
      <c r="E61" s="9">
        <v>270924</v>
      </c>
      <c r="F61" s="9">
        <v>305526</v>
      </c>
      <c r="G61" s="9" t="s">
        <v>121</v>
      </c>
      <c r="H61" s="9"/>
    </row>
    <row r="62" spans="1:8">
      <c r="A62" t="s">
        <v>122</v>
      </c>
      <c r="B62" t="s">
        <v>123</v>
      </c>
      <c r="C62" s="8">
        <v>37.049999999999997</v>
      </c>
      <c r="D62" s="9">
        <v>213335</v>
      </c>
      <c r="E62" s="9">
        <v>245125</v>
      </c>
      <c r="F62" s="9">
        <v>295434</v>
      </c>
      <c r="G62" s="9">
        <v>7683.68</v>
      </c>
    </row>
    <row r="63" spans="1:8">
      <c r="B63" t="s">
        <v>124</v>
      </c>
      <c r="C63">
        <v>25.69</v>
      </c>
      <c r="D63" s="8">
        <v>223343</v>
      </c>
      <c r="E63" s="9">
        <v>238858</v>
      </c>
      <c r="F63" s="9">
        <v>267871</v>
      </c>
      <c r="G63" s="9">
        <v>10111.35</v>
      </c>
      <c r="H63" s="9"/>
    </row>
    <row r="64" spans="1:8">
      <c r="B64" t="s">
        <v>536</v>
      </c>
      <c r="C64">
        <v>62.74</v>
      </c>
      <c r="D64" s="8">
        <v>436678</v>
      </c>
      <c r="E64" s="9">
        <v>483983</v>
      </c>
      <c r="F64" s="9">
        <v>563305</v>
      </c>
      <c r="G64" s="9" t="s">
        <v>252</v>
      </c>
      <c r="H64" s="9"/>
    </row>
    <row r="65" spans="1:8">
      <c r="A65" t="s">
        <v>253</v>
      </c>
      <c r="B65" t="s">
        <v>254</v>
      </c>
      <c r="C65" s="8">
        <v>7.12</v>
      </c>
      <c r="D65" s="9">
        <v>90140</v>
      </c>
      <c r="E65" s="9">
        <v>85992</v>
      </c>
      <c r="F65" s="9">
        <v>84963</v>
      </c>
      <c r="G65" s="9">
        <v>11301.13</v>
      </c>
    </row>
    <row r="66" spans="1:8">
      <c r="B66" t="s">
        <v>255</v>
      </c>
      <c r="C66">
        <v>6.08</v>
      </c>
      <c r="D66" s="8">
        <v>43974</v>
      </c>
      <c r="E66" s="9">
        <v>39712</v>
      </c>
      <c r="F66" s="9">
        <v>45057</v>
      </c>
      <c r="G66" s="9">
        <v>5896.7</v>
      </c>
      <c r="H66" s="9"/>
    </row>
    <row r="67" spans="1:8">
      <c r="B67" t="s">
        <v>256</v>
      </c>
      <c r="C67">
        <v>3.61</v>
      </c>
      <c r="D67" s="8">
        <v>28699</v>
      </c>
      <c r="E67" s="9">
        <v>25230</v>
      </c>
      <c r="F67" s="9">
        <v>29265</v>
      </c>
      <c r="G67" s="9">
        <v>6078.79</v>
      </c>
      <c r="H67" s="9"/>
    </row>
    <row r="68" spans="1:8">
      <c r="B68" t="s">
        <v>257</v>
      </c>
      <c r="C68">
        <v>7.97</v>
      </c>
      <c r="D68" s="8">
        <v>67225</v>
      </c>
      <c r="E68" s="9">
        <v>63367</v>
      </c>
      <c r="F68" s="9">
        <v>75724</v>
      </c>
      <c r="G68" s="9">
        <v>7326.6</v>
      </c>
      <c r="H68" s="9"/>
    </row>
    <row r="69" spans="1:8">
      <c r="B69" t="s">
        <v>258</v>
      </c>
      <c r="C69">
        <v>2.71</v>
      </c>
      <c r="D69" s="8">
        <v>17491</v>
      </c>
      <c r="E69" s="9">
        <v>14877</v>
      </c>
      <c r="F69" s="9">
        <v>17299</v>
      </c>
      <c r="G69" s="9">
        <v>4789.4399999999996</v>
      </c>
      <c r="H69" s="9"/>
    </row>
    <row r="70" spans="1:8">
      <c r="B70" t="s">
        <v>259</v>
      </c>
      <c r="C70">
        <v>8.43</v>
      </c>
      <c r="D70" s="8">
        <v>80678</v>
      </c>
      <c r="E70" s="9">
        <v>79418</v>
      </c>
      <c r="F70" s="9">
        <v>91672</v>
      </c>
      <c r="G70" s="9">
        <v>9124.25</v>
      </c>
      <c r="H70" s="9"/>
    </row>
    <row r="71" spans="1:8">
      <c r="B71" t="s">
        <v>536</v>
      </c>
      <c r="C71">
        <v>35.92</v>
      </c>
      <c r="D71" s="8">
        <v>328207</v>
      </c>
      <c r="E71" s="9">
        <v>308596</v>
      </c>
      <c r="F71" s="9">
        <v>343980</v>
      </c>
      <c r="G71" s="9" t="s">
        <v>260</v>
      </c>
      <c r="H71" s="9"/>
    </row>
    <row r="72" spans="1:8">
      <c r="A72" t="s">
        <v>261</v>
      </c>
      <c r="B72" t="s">
        <v>262</v>
      </c>
      <c r="C72" s="8">
        <v>208.26</v>
      </c>
      <c r="D72" s="9">
        <v>7238</v>
      </c>
      <c r="E72" s="9">
        <v>8380</v>
      </c>
      <c r="F72" s="9">
        <v>8258</v>
      </c>
      <c r="G72" s="9">
        <v>46.94</v>
      </c>
    </row>
    <row r="73" spans="1:8">
      <c r="B73" t="s">
        <v>261</v>
      </c>
      <c r="C73">
        <v>152.34</v>
      </c>
      <c r="D73" s="8">
        <v>78188</v>
      </c>
      <c r="E73" s="9">
        <v>102274</v>
      </c>
      <c r="F73" s="9">
        <v>131183</v>
      </c>
      <c r="G73" s="9">
        <v>908.91</v>
      </c>
      <c r="H73" s="9"/>
    </row>
    <row r="74" spans="1:8">
      <c r="B74" t="s">
        <v>536</v>
      </c>
      <c r="C74">
        <v>360.6</v>
      </c>
      <c r="D74" s="8">
        <v>85426</v>
      </c>
      <c r="E74" s="9">
        <v>110654</v>
      </c>
      <c r="F74" s="9">
        <v>137441</v>
      </c>
      <c r="G74" s="9" t="s">
        <v>263</v>
      </c>
      <c r="H74" s="9"/>
    </row>
    <row r="75" spans="1:8">
      <c r="A75" t="s">
        <v>264</v>
      </c>
      <c r="B75" t="s">
        <v>265</v>
      </c>
      <c r="C75" s="8">
        <v>6.49</v>
      </c>
      <c r="D75" s="9">
        <v>114723</v>
      </c>
      <c r="E75" s="9">
        <v>111294</v>
      </c>
      <c r="F75" s="9">
        <v>105269</v>
      </c>
      <c r="G75" s="9">
        <v>16466.64</v>
      </c>
    </row>
    <row r="76" spans="1:8">
      <c r="B76" t="s">
        <v>266</v>
      </c>
      <c r="C76">
        <v>16.579999999999998</v>
      </c>
      <c r="D76" s="8">
        <v>127206</v>
      </c>
      <c r="E76" s="9">
        <v>137243</v>
      </c>
      <c r="F76" s="9">
        <v>136623</v>
      </c>
      <c r="G76" s="9">
        <v>9057.49</v>
      </c>
      <c r="H76" s="9"/>
    </row>
    <row r="77" spans="1:8">
      <c r="B77" t="s">
        <v>264</v>
      </c>
      <c r="C77">
        <v>11.44</v>
      </c>
      <c r="D77" s="8">
        <v>128451</v>
      </c>
      <c r="E77" s="9">
        <v>124392</v>
      </c>
      <c r="F77" s="9">
        <v>127820</v>
      </c>
      <c r="G77" s="9">
        <v>10467.450000000001</v>
      </c>
      <c r="H77" s="9"/>
    </row>
    <row r="78" spans="1:8">
      <c r="B78" t="s">
        <v>267</v>
      </c>
      <c r="C78">
        <v>8.9</v>
      </c>
      <c r="D78" s="8">
        <v>105886</v>
      </c>
      <c r="E78" s="9">
        <v>103007</v>
      </c>
      <c r="F78" s="9">
        <v>104947</v>
      </c>
      <c r="G78" s="9">
        <v>11201.14</v>
      </c>
      <c r="H78" s="9"/>
    </row>
    <row r="79" spans="1:8">
      <c r="B79" t="s">
        <v>536</v>
      </c>
      <c r="C79">
        <v>43.41</v>
      </c>
      <c r="D79" s="8">
        <v>476266</v>
      </c>
      <c r="E79" s="9">
        <v>475936</v>
      </c>
      <c r="F79" s="9">
        <v>474659</v>
      </c>
      <c r="G79" s="9" t="s">
        <v>268</v>
      </c>
      <c r="H79" s="9"/>
    </row>
    <row r="80" spans="1:8">
      <c r="A80" t="s">
        <v>269</v>
      </c>
      <c r="B80" t="s">
        <v>270</v>
      </c>
      <c r="C80" s="8">
        <v>33.44</v>
      </c>
      <c r="D80" s="9">
        <v>23174</v>
      </c>
      <c r="E80" s="9">
        <v>38037</v>
      </c>
      <c r="F80" s="9">
        <v>65859</v>
      </c>
      <c r="G80" s="9">
        <v>1755.39</v>
      </c>
    </row>
    <row r="81" spans="1:8">
      <c r="B81" t="s">
        <v>269</v>
      </c>
      <c r="C81">
        <v>23.44</v>
      </c>
      <c r="D81" s="8">
        <v>58589</v>
      </c>
      <c r="E81" s="9">
        <v>70428</v>
      </c>
      <c r="F81" s="9">
        <v>80187</v>
      </c>
      <c r="G81" s="9">
        <v>3819.03</v>
      </c>
      <c r="H81" s="9"/>
    </row>
    <row r="82" spans="1:8">
      <c r="B82" t="s">
        <v>536</v>
      </c>
      <c r="C82">
        <v>56.88</v>
      </c>
      <c r="D82" s="8">
        <v>81763</v>
      </c>
      <c r="E82" s="9">
        <v>108465</v>
      </c>
      <c r="F82" s="9">
        <v>146046</v>
      </c>
      <c r="G82" s="9" t="s">
        <v>271</v>
      </c>
      <c r="H82" s="9"/>
    </row>
    <row r="83" spans="1:8">
      <c r="A83" t="s">
        <v>272</v>
      </c>
      <c r="B83" t="s">
        <v>273</v>
      </c>
      <c r="C83" s="8">
        <v>7.52</v>
      </c>
      <c r="D83" s="9">
        <v>47130</v>
      </c>
      <c r="E83" s="9">
        <v>44513</v>
      </c>
      <c r="F83" s="9">
        <v>43117</v>
      </c>
      <c r="G83" s="9">
        <v>5403.32</v>
      </c>
    </row>
    <row r="84" spans="1:8">
      <c r="B84" t="s">
        <v>274</v>
      </c>
      <c r="C84">
        <v>10.02</v>
      </c>
      <c r="D84" s="8">
        <v>92498</v>
      </c>
      <c r="E84" s="9">
        <v>81680</v>
      </c>
      <c r="F84" s="9">
        <v>92570</v>
      </c>
      <c r="G84" s="9">
        <v>6869.59</v>
      </c>
      <c r="H84" s="9"/>
    </row>
    <row r="85" spans="1:8">
      <c r="B85" t="s">
        <v>127</v>
      </c>
      <c r="C85">
        <v>6.25</v>
      </c>
      <c r="D85" s="8">
        <v>92145</v>
      </c>
      <c r="E85" s="9">
        <v>83844</v>
      </c>
      <c r="F85" s="9">
        <v>88692</v>
      </c>
      <c r="G85" s="9">
        <v>11273.77</v>
      </c>
      <c r="H85" s="9"/>
    </row>
    <row r="86" spans="1:8">
      <c r="B86" t="s">
        <v>272</v>
      </c>
      <c r="C86">
        <v>8.27</v>
      </c>
      <c r="D86" s="8">
        <v>69775</v>
      </c>
      <c r="E86" s="9">
        <v>63138</v>
      </c>
      <c r="F86" s="9">
        <v>65364</v>
      </c>
      <c r="G86" s="9">
        <v>6476.98</v>
      </c>
      <c r="H86" s="9"/>
    </row>
    <row r="87" spans="1:8">
      <c r="B87" t="s">
        <v>536</v>
      </c>
      <c r="C87">
        <v>32.06</v>
      </c>
      <c r="D87" s="8">
        <v>301548</v>
      </c>
      <c r="E87" s="9">
        <v>273175</v>
      </c>
      <c r="F87" s="9">
        <v>463804</v>
      </c>
      <c r="G87" s="9" t="s">
        <v>128</v>
      </c>
      <c r="H87" s="9"/>
    </row>
    <row r="88" spans="1:8">
      <c r="A88" t="s">
        <v>129</v>
      </c>
      <c r="B88" t="s">
        <v>130</v>
      </c>
      <c r="C88" s="8">
        <v>28.12</v>
      </c>
      <c r="D88" s="9">
        <v>119564</v>
      </c>
      <c r="E88" s="9">
        <v>145327</v>
      </c>
      <c r="F88" s="9">
        <v>184818</v>
      </c>
      <c r="G88" s="9">
        <v>6668.33</v>
      </c>
    </row>
    <row r="89" spans="1:8">
      <c r="B89" t="s">
        <v>129</v>
      </c>
      <c r="C89">
        <v>17.100000000000001</v>
      </c>
      <c r="D89" s="8">
        <v>157845</v>
      </c>
      <c r="E89" s="9">
        <v>161736</v>
      </c>
      <c r="F89" s="9">
        <v>167931</v>
      </c>
      <c r="G89" s="9">
        <v>9636.52</v>
      </c>
      <c r="H89" s="9"/>
    </row>
    <row r="90" spans="1:8">
      <c r="B90" t="s">
        <v>131</v>
      </c>
      <c r="C90">
        <v>9.83</v>
      </c>
      <c r="D90" s="8">
        <v>77176</v>
      </c>
      <c r="E90" s="9">
        <v>82724</v>
      </c>
      <c r="F90" s="9">
        <v>84843</v>
      </c>
      <c r="G90" s="9">
        <v>9199.36</v>
      </c>
      <c r="H90" s="9"/>
    </row>
    <row r="91" spans="1:8">
      <c r="B91" t="s">
        <v>536</v>
      </c>
      <c r="C91">
        <v>55.05</v>
      </c>
      <c r="D91" s="8">
        <v>354585</v>
      </c>
      <c r="E91" s="9">
        <v>389787</v>
      </c>
      <c r="F91" s="9">
        <v>437592</v>
      </c>
      <c r="G91" s="9" t="s">
        <v>132</v>
      </c>
      <c r="H91" s="9"/>
    </row>
    <row r="92" spans="1:8">
      <c r="A92" t="s">
        <v>133</v>
      </c>
      <c r="B92" t="s">
        <v>134</v>
      </c>
      <c r="C92" s="8">
        <v>13.23</v>
      </c>
      <c r="D92" s="9">
        <v>103774</v>
      </c>
      <c r="E92" s="9">
        <v>103140</v>
      </c>
      <c r="F92" s="9">
        <v>107580</v>
      </c>
      <c r="G92" s="9">
        <v>7779.9</v>
      </c>
    </row>
    <row r="93" spans="1:8">
      <c r="B93" t="s">
        <v>133</v>
      </c>
      <c r="C93">
        <v>13.14</v>
      </c>
      <c r="D93" s="8">
        <v>130673</v>
      </c>
      <c r="E93" s="9">
        <v>124789</v>
      </c>
      <c r="F93" s="9">
        <v>118797</v>
      </c>
      <c r="G93" s="9">
        <v>8380.25</v>
      </c>
      <c r="H93" s="9"/>
    </row>
    <row r="94" spans="1:8">
      <c r="B94" t="s">
        <v>135</v>
      </c>
      <c r="C94">
        <v>9.44</v>
      </c>
      <c r="D94" s="8">
        <v>105069</v>
      </c>
      <c r="E94" s="9">
        <v>99495</v>
      </c>
      <c r="F94" s="9">
        <v>98438</v>
      </c>
      <c r="G94" s="9">
        <v>9652.35</v>
      </c>
      <c r="H94" s="9"/>
    </row>
    <row r="95" spans="1:8">
      <c r="B95" t="s">
        <v>536</v>
      </c>
      <c r="C95">
        <v>35.81</v>
      </c>
      <c r="D95" s="8">
        <v>339516</v>
      </c>
      <c r="E95" s="9">
        <v>327424</v>
      </c>
      <c r="F95" s="9">
        <v>324815</v>
      </c>
      <c r="G95" s="9" t="s">
        <v>197</v>
      </c>
      <c r="H95" s="9"/>
    </row>
    <row r="96" spans="1:8">
      <c r="A96" t="s">
        <v>198</v>
      </c>
      <c r="B96" t="s">
        <v>199</v>
      </c>
      <c r="C96" s="8">
        <v>8.85</v>
      </c>
      <c r="D96" s="9">
        <v>71688</v>
      </c>
      <c r="E96" s="9">
        <v>66756</v>
      </c>
      <c r="F96" s="9">
        <v>65752</v>
      </c>
      <c r="G96" s="9">
        <v>6691.5</v>
      </c>
    </row>
    <row r="97" spans="1:8">
      <c r="B97" t="s">
        <v>200</v>
      </c>
      <c r="C97">
        <v>13.01</v>
      </c>
      <c r="D97" s="8">
        <v>87272</v>
      </c>
      <c r="E97" s="9">
        <v>91298</v>
      </c>
      <c r="F97" s="9">
        <v>100713</v>
      </c>
      <c r="G97" s="9">
        <v>7432.33</v>
      </c>
      <c r="H97" s="9"/>
    </row>
    <row r="98" spans="1:8">
      <c r="B98" t="s">
        <v>198</v>
      </c>
      <c r="C98">
        <v>15.94</v>
      </c>
      <c r="D98" s="8">
        <v>67044</v>
      </c>
      <c r="E98" s="9">
        <v>60673</v>
      </c>
      <c r="F98" s="9">
        <v>71560</v>
      </c>
      <c r="G98" s="9">
        <v>3234.11</v>
      </c>
      <c r="H98" s="9"/>
    </row>
    <row r="99" spans="1:8">
      <c r="B99" t="s">
        <v>536</v>
      </c>
      <c r="C99">
        <v>37.799999999999997</v>
      </c>
      <c r="D99" s="8">
        <v>226004</v>
      </c>
      <c r="E99" s="9">
        <v>218727</v>
      </c>
      <c r="F99" s="9">
        <v>238025</v>
      </c>
      <c r="G99" s="9" t="s">
        <v>201</v>
      </c>
      <c r="H99" s="9"/>
    </row>
    <row r="100" spans="1:8">
      <c r="A100" t="s">
        <v>202</v>
      </c>
      <c r="B100" t="s">
        <v>203</v>
      </c>
      <c r="C100" s="8">
        <v>19.57</v>
      </c>
      <c r="D100" s="9">
        <v>80350</v>
      </c>
      <c r="E100" s="9">
        <v>101303</v>
      </c>
      <c r="F100" s="9">
        <v>127662</v>
      </c>
      <c r="G100" s="9">
        <v>6577.61</v>
      </c>
    </row>
    <row r="101" spans="1:8">
      <c r="B101" t="s">
        <v>204</v>
      </c>
      <c r="C101">
        <v>13.1</v>
      </c>
      <c r="D101" s="8">
        <v>108074</v>
      </c>
      <c r="E101" s="9">
        <v>124731</v>
      </c>
      <c r="F101" s="9">
        <v>155140</v>
      </c>
      <c r="G101" s="9">
        <v>11360.17</v>
      </c>
      <c r="H101" s="9"/>
    </row>
    <row r="102" spans="1:8">
      <c r="B102" t="s">
        <v>202</v>
      </c>
      <c r="C102">
        <v>12.83</v>
      </c>
      <c r="D102" s="8">
        <v>153377</v>
      </c>
      <c r="E102" s="9">
        <v>154839</v>
      </c>
      <c r="F102" s="9">
        <v>143992</v>
      </c>
      <c r="G102" s="9">
        <v>12382.17</v>
      </c>
      <c r="H102" s="9"/>
    </row>
    <row r="103" spans="1:8">
      <c r="B103" t="s">
        <v>536</v>
      </c>
      <c r="C103">
        <v>45.5</v>
      </c>
      <c r="D103" s="8">
        <v>341761</v>
      </c>
      <c r="E103" s="9">
        <v>380873</v>
      </c>
      <c r="F103" s="9">
        <v>426764</v>
      </c>
      <c r="G103" s="9" t="s">
        <v>205</v>
      </c>
      <c r="H103" s="9"/>
    </row>
    <row r="104" spans="1:8">
      <c r="A104" t="s">
        <v>206</v>
      </c>
      <c r="B104" t="s">
        <v>206</v>
      </c>
      <c r="C104" s="8">
        <v>7.65</v>
      </c>
      <c r="D104" s="9">
        <v>100094</v>
      </c>
      <c r="E104" s="9">
        <v>97441</v>
      </c>
      <c r="F104" s="9">
        <v>135043</v>
      </c>
      <c r="G104" s="9">
        <v>12338.03</v>
      </c>
    </row>
    <row r="105" spans="1:8">
      <c r="B105" t="s">
        <v>207</v>
      </c>
      <c r="C105">
        <v>9.15</v>
      </c>
      <c r="D105" s="8">
        <v>129695</v>
      </c>
      <c r="E105" s="9">
        <v>138924</v>
      </c>
      <c r="F105" s="9">
        <v>92081</v>
      </c>
      <c r="G105" s="9">
        <v>16604.02</v>
      </c>
      <c r="H105" s="9"/>
    </row>
    <row r="106" spans="1:8">
      <c r="B106" t="s">
        <v>208</v>
      </c>
      <c r="C106">
        <v>7.84</v>
      </c>
      <c r="D106" s="8">
        <v>122244</v>
      </c>
      <c r="E106" s="9">
        <v>141544</v>
      </c>
      <c r="F106" s="9">
        <v>142372</v>
      </c>
      <c r="G106" s="9">
        <v>20950.84</v>
      </c>
      <c r="H106" s="9"/>
    </row>
    <row r="107" spans="1:8">
      <c r="B107" t="s">
        <v>536</v>
      </c>
      <c r="C107">
        <v>24.64</v>
      </c>
      <c r="D107" s="8">
        <v>352033</v>
      </c>
      <c r="E107" s="9">
        <v>377909</v>
      </c>
      <c r="F107" s="9">
        <v>369496</v>
      </c>
      <c r="G107" s="9" t="s">
        <v>209</v>
      </c>
      <c r="H107" s="9"/>
    </row>
    <row r="108" spans="1:8">
      <c r="A108" t="s">
        <v>210</v>
      </c>
      <c r="B108" t="s">
        <v>211</v>
      </c>
      <c r="C108" s="8">
        <v>2.76</v>
      </c>
      <c r="D108" s="9">
        <v>67100</v>
      </c>
      <c r="E108" s="9">
        <v>63276</v>
      </c>
      <c r="F108" s="9">
        <v>69460</v>
      </c>
      <c r="G108" s="9">
        <v>21293.38</v>
      </c>
    </row>
    <row r="109" spans="1:8">
      <c r="B109" t="s">
        <v>212</v>
      </c>
      <c r="C109">
        <v>4.18</v>
      </c>
      <c r="D109" s="8">
        <v>30602</v>
      </c>
      <c r="E109" s="9">
        <v>26678</v>
      </c>
      <c r="F109" s="9">
        <v>33892</v>
      </c>
      <c r="G109" s="9">
        <v>5193.93</v>
      </c>
      <c r="H109" s="9"/>
    </row>
    <row r="110" spans="1:8">
      <c r="B110" t="s">
        <v>213</v>
      </c>
      <c r="C110">
        <v>3.93</v>
      </c>
      <c r="D110" s="8">
        <v>32286</v>
      </c>
      <c r="E110" s="9">
        <v>28790</v>
      </c>
      <c r="F110" s="9">
        <v>36948</v>
      </c>
      <c r="G110" s="9">
        <v>6402.39</v>
      </c>
      <c r="H110" s="9"/>
    </row>
    <row r="111" spans="1:8">
      <c r="B111" t="s">
        <v>214</v>
      </c>
      <c r="C111">
        <v>3.78</v>
      </c>
      <c r="D111" s="8">
        <v>59797</v>
      </c>
      <c r="E111" s="9">
        <v>54632</v>
      </c>
      <c r="F111" s="9">
        <v>57365</v>
      </c>
      <c r="G111" s="9">
        <v>12418.79</v>
      </c>
      <c r="H111" s="9"/>
    </row>
    <row r="112" spans="1:8">
      <c r="B112" t="s">
        <v>215</v>
      </c>
      <c r="C112">
        <v>3.65</v>
      </c>
      <c r="D112" s="8">
        <v>68131</v>
      </c>
      <c r="E112" s="9">
        <v>62006</v>
      </c>
      <c r="F112" s="9">
        <v>69092</v>
      </c>
      <c r="G112" s="9">
        <v>14684.23</v>
      </c>
      <c r="H112" s="9"/>
    </row>
    <row r="113" spans="1:8">
      <c r="B113" t="s">
        <v>344</v>
      </c>
      <c r="C113">
        <v>2.2999999999999998</v>
      </c>
      <c r="D113" s="8">
        <v>52136</v>
      </c>
      <c r="E113" s="9">
        <v>47810</v>
      </c>
      <c r="F113" s="9">
        <v>56981</v>
      </c>
      <c r="G113" s="9">
        <v>18502.669999999998</v>
      </c>
      <c r="H113" s="9"/>
    </row>
    <row r="114" spans="1:8">
      <c r="B114" t="s">
        <v>345</v>
      </c>
      <c r="C114">
        <v>3.79</v>
      </c>
      <c r="D114" s="8">
        <v>77615</v>
      </c>
      <c r="E114" s="9">
        <v>71314</v>
      </c>
      <c r="F114" s="9">
        <v>83717</v>
      </c>
      <c r="G114" s="9">
        <v>16637.5</v>
      </c>
      <c r="H114" s="9"/>
    </row>
    <row r="115" spans="1:8">
      <c r="B115" t="s">
        <v>210</v>
      </c>
      <c r="C115">
        <v>2.17</v>
      </c>
      <c r="D115" s="8">
        <v>23085</v>
      </c>
      <c r="E115" s="9">
        <v>20174</v>
      </c>
      <c r="F115" s="9">
        <v>23651</v>
      </c>
      <c r="G115" s="9">
        <v>7657.17</v>
      </c>
      <c r="H115" s="9"/>
    </row>
    <row r="116" spans="1:8">
      <c r="B116" t="s">
        <v>536</v>
      </c>
      <c r="C116">
        <v>26.56</v>
      </c>
      <c r="D116" s="8">
        <v>410752</v>
      </c>
      <c r="E116" s="9">
        <v>374680</v>
      </c>
      <c r="F116" s="9">
        <v>431106</v>
      </c>
      <c r="G116" s="9" t="s">
        <v>346</v>
      </c>
      <c r="H116" s="9"/>
    </row>
    <row r="117" spans="1:8">
      <c r="A117" t="s">
        <v>347</v>
      </c>
      <c r="B117" t="s">
        <v>348</v>
      </c>
      <c r="C117" s="8">
        <v>7.24</v>
      </c>
      <c r="D117" s="9">
        <v>55049</v>
      </c>
      <c r="E117" s="9">
        <v>50090</v>
      </c>
      <c r="F117" s="9">
        <v>54331</v>
      </c>
      <c r="G117" s="9">
        <v>6560.7</v>
      </c>
    </row>
    <row r="118" spans="1:8">
      <c r="B118" t="s">
        <v>347</v>
      </c>
      <c r="C118">
        <v>11.81</v>
      </c>
      <c r="D118" s="8">
        <v>118014</v>
      </c>
      <c r="E118" s="9">
        <v>113944</v>
      </c>
      <c r="F118" s="9">
        <v>113463</v>
      </c>
      <c r="G118" s="9">
        <v>9227.9599999999991</v>
      </c>
      <c r="H118" s="9"/>
    </row>
    <row r="119" spans="1:8">
      <c r="B119" t="s">
        <v>349</v>
      </c>
      <c r="C119">
        <v>7.82</v>
      </c>
      <c r="D119" s="8">
        <v>147723</v>
      </c>
      <c r="E119" s="9">
        <v>140725</v>
      </c>
      <c r="F119" s="9">
        <v>129919</v>
      </c>
      <c r="G119" s="9">
        <v>16800.18</v>
      </c>
      <c r="H119" s="9"/>
    </row>
    <row r="120" spans="1:8">
      <c r="B120" t="s">
        <v>536</v>
      </c>
      <c r="C120">
        <v>26.87</v>
      </c>
      <c r="D120" s="8">
        <v>320786</v>
      </c>
      <c r="E120" s="9">
        <v>304759</v>
      </c>
      <c r="F120" s="9">
        <v>297713</v>
      </c>
      <c r="G120" s="9" t="s">
        <v>350</v>
      </c>
      <c r="H120" s="9"/>
    </row>
    <row r="121" spans="1:8">
      <c r="A121" t="s">
        <v>351</v>
      </c>
      <c r="B121" t="s">
        <v>352</v>
      </c>
      <c r="C121" s="8">
        <v>9.1300000000000008</v>
      </c>
      <c r="D121" s="9">
        <v>74121</v>
      </c>
      <c r="E121" s="9">
        <v>71342</v>
      </c>
      <c r="F121" s="9">
        <v>83368</v>
      </c>
      <c r="G121" s="9">
        <v>7228.08</v>
      </c>
    </row>
    <row r="122" spans="1:8">
      <c r="B122" t="s">
        <v>353</v>
      </c>
      <c r="C122">
        <v>9.23</v>
      </c>
      <c r="D122" s="8">
        <v>122133</v>
      </c>
      <c r="E122" s="9">
        <v>118175</v>
      </c>
      <c r="F122" s="9">
        <v>130780</v>
      </c>
      <c r="G122" s="9">
        <v>12240.89</v>
      </c>
      <c r="H122" s="9"/>
    </row>
    <row r="123" spans="1:8">
      <c r="B123" t="s">
        <v>351</v>
      </c>
      <c r="C123">
        <v>8.51</v>
      </c>
      <c r="D123" s="8">
        <v>128026</v>
      </c>
      <c r="E123" s="9">
        <v>123788</v>
      </c>
      <c r="F123" s="9">
        <v>130484</v>
      </c>
      <c r="G123" s="9">
        <v>13600.98</v>
      </c>
      <c r="H123" s="9"/>
    </row>
    <row r="124" spans="1:8">
      <c r="B124" t="s">
        <v>536</v>
      </c>
      <c r="C124">
        <v>26.87</v>
      </c>
      <c r="D124" s="8">
        <v>324280</v>
      </c>
      <c r="E124" s="9">
        <v>313305</v>
      </c>
      <c r="F124" s="9">
        <v>344632</v>
      </c>
      <c r="G124" s="9" t="s">
        <v>354</v>
      </c>
      <c r="H124" s="9"/>
    </row>
    <row r="125" spans="1:8">
      <c r="A125" t="s">
        <v>355</v>
      </c>
      <c r="B125" t="s">
        <v>356</v>
      </c>
      <c r="C125" s="8">
        <v>9.67</v>
      </c>
      <c r="D125" s="9">
        <v>145260</v>
      </c>
      <c r="E125" s="9">
        <v>139469</v>
      </c>
      <c r="F125" s="9">
        <v>142347</v>
      </c>
      <c r="G125" s="9">
        <v>13578.13</v>
      </c>
    </row>
    <row r="126" spans="1:8">
      <c r="B126" t="s">
        <v>357</v>
      </c>
      <c r="C126">
        <v>13.48</v>
      </c>
      <c r="D126" s="8">
        <v>271557</v>
      </c>
      <c r="E126" s="9">
        <v>282054</v>
      </c>
      <c r="F126" s="9">
        <v>284524</v>
      </c>
      <c r="G126" s="9">
        <v>21963.95</v>
      </c>
      <c r="H126" s="9"/>
    </row>
    <row r="127" spans="1:8">
      <c r="B127" t="s">
        <v>355</v>
      </c>
      <c r="C127">
        <v>9.5</v>
      </c>
      <c r="D127" s="8">
        <v>107671</v>
      </c>
      <c r="E127" s="9">
        <v>102227</v>
      </c>
      <c r="F127" s="9">
        <v>104242</v>
      </c>
      <c r="G127" s="9">
        <v>9842.26</v>
      </c>
      <c r="H127" s="9"/>
    </row>
    <row r="128" spans="1:8">
      <c r="B128" t="s">
        <v>536</v>
      </c>
      <c r="C128">
        <v>32.65</v>
      </c>
      <c r="D128" s="8">
        <v>524488</v>
      </c>
      <c r="E128" s="9">
        <v>523750</v>
      </c>
      <c r="F128" s="9">
        <v>531113</v>
      </c>
      <c r="G128" s="9" t="s">
        <v>358</v>
      </c>
      <c r="H128" s="9"/>
    </row>
    <row r="129" spans="1:6">
      <c r="B129" t="s">
        <v>39</v>
      </c>
    </row>
    <row r="133" spans="1:6">
      <c r="A133" t="s">
        <v>533</v>
      </c>
      <c r="B133" t="s">
        <v>533</v>
      </c>
      <c r="C133" s="8">
        <v>6.84</v>
      </c>
      <c r="D133" s="21">
        <v>95805</v>
      </c>
      <c r="E133" s="21">
        <v>94845</v>
      </c>
      <c r="F133" s="21">
        <v>89622</v>
      </c>
    </row>
    <row r="134" spans="1:6">
      <c r="B134" t="s">
        <v>534</v>
      </c>
      <c r="C134">
        <v>7.88</v>
      </c>
      <c r="D134" s="21">
        <v>82371</v>
      </c>
      <c r="E134" s="21">
        <v>78269</v>
      </c>
      <c r="F134" s="21">
        <v>83281</v>
      </c>
    </row>
    <row r="135" spans="1:6">
      <c r="B135" t="s">
        <v>535</v>
      </c>
      <c r="C135">
        <v>7.46</v>
      </c>
      <c r="D135" s="21">
        <v>95904</v>
      </c>
      <c r="E135" s="21">
        <v>93904</v>
      </c>
      <c r="F135" s="21">
        <v>94799</v>
      </c>
    </row>
    <row r="136" spans="1:6">
      <c r="A136" t="s">
        <v>405</v>
      </c>
      <c r="B136" t="s">
        <v>405</v>
      </c>
      <c r="C136" s="8">
        <v>12.89</v>
      </c>
      <c r="D136" s="21">
        <v>55131</v>
      </c>
      <c r="E136" s="21">
        <v>52705</v>
      </c>
      <c r="F136" s="21">
        <v>54196</v>
      </c>
    </row>
    <row r="137" spans="1:6">
      <c r="B137" t="s">
        <v>406</v>
      </c>
      <c r="C137">
        <v>11.47</v>
      </c>
      <c r="D137" s="21">
        <v>37025</v>
      </c>
      <c r="E137" s="21">
        <v>34640</v>
      </c>
      <c r="F137" s="21">
        <v>46957</v>
      </c>
    </row>
    <row r="138" spans="1:6">
      <c r="B138" t="s">
        <v>407</v>
      </c>
      <c r="C138">
        <v>12.26</v>
      </c>
      <c r="D138" s="21">
        <v>87580</v>
      </c>
      <c r="E138" s="21">
        <v>91141</v>
      </c>
      <c r="F138" s="21">
        <v>100164</v>
      </c>
    </row>
    <row r="139" spans="1:6">
      <c r="B139" t="s">
        <v>408</v>
      </c>
      <c r="C139">
        <v>9.68</v>
      </c>
      <c r="D139" s="21">
        <v>107899</v>
      </c>
      <c r="E139" s="21">
        <v>111690</v>
      </c>
      <c r="F139" s="21">
        <v>118459</v>
      </c>
    </row>
    <row r="140" spans="1:6">
      <c r="B140" t="s">
        <v>409</v>
      </c>
      <c r="C140">
        <v>10.02</v>
      </c>
      <c r="D140" s="21">
        <v>85599</v>
      </c>
      <c r="E140" s="21">
        <v>87354</v>
      </c>
      <c r="F140" s="21">
        <v>108441</v>
      </c>
    </row>
    <row r="141" spans="1:6">
      <c r="A141" t="s">
        <v>411</v>
      </c>
      <c r="B141" t="s">
        <v>411</v>
      </c>
      <c r="C141" s="8">
        <v>12.51</v>
      </c>
      <c r="D141" s="21">
        <v>176823</v>
      </c>
      <c r="E141" s="21">
        <v>191239</v>
      </c>
      <c r="F141" s="21">
        <v>211361</v>
      </c>
    </row>
    <row r="142" spans="1:6">
      <c r="B142" t="s">
        <v>412</v>
      </c>
      <c r="C142">
        <v>13.85</v>
      </c>
      <c r="D142" s="21">
        <v>218788</v>
      </c>
      <c r="E142" s="21">
        <v>240353</v>
      </c>
      <c r="F142" s="21">
        <v>268729</v>
      </c>
    </row>
    <row r="143" spans="1:6">
      <c r="B143" t="s">
        <v>413</v>
      </c>
      <c r="C143">
        <v>10.31</v>
      </c>
      <c r="D143" s="21">
        <v>57702</v>
      </c>
      <c r="E143" s="21">
        <v>73293</v>
      </c>
      <c r="F143" s="21">
        <v>127015</v>
      </c>
    </row>
    <row r="144" spans="1:6">
      <c r="A144" t="s">
        <v>415</v>
      </c>
      <c r="B144" t="s">
        <v>416</v>
      </c>
      <c r="C144" s="8">
        <v>28.05</v>
      </c>
      <c r="D144" s="21">
        <v>181335</v>
      </c>
      <c r="E144" s="21">
        <v>191203</v>
      </c>
      <c r="F144" s="21">
        <v>196360</v>
      </c>
    </row>
    <row r="145" spans="1:6">
      <c r="B145" t="s">
        <v>417</v>
      </c>
      <c r="C145">
        <v>92.53</v>
      </c>
      <c r="D145" s="21">
        <v>261878</v>
      </c>
      <c r="E145" s="21">
        <v>331837</v>
      </c>
      <c r="F145" s="21">
        <v>360787</v>
      </c>
    </row>
    <row r="146" spans="1:6">
      <c r="B146" t="s">
        <v>418</v>
      </c>
      <c r="C146">
        <v>11.65</v>
      </c>
      <c r="D146" s="21">
        <v>40983</v>
      </c>
      <c r="E146" s="21">
        <v>39139</v>
      </c>
      <c r="F146" s="21">
        <v>37783</v>
      </c>
    </row>
    <row r="147" spans="1:6">
      <c r="A147" t="s">
        <v>420</v>
      </c>
      <c r="B147" t="s">
        <v>421</v>
      </c>
      <c r="C147" s="8">
        <v>13.47</v>
      </c>
      <c r="D147" s="21">
        <v>137757</v>
      </c>
      <c r="E147" s="21">
        <v>147458</v>
      </c>
      <c r="F147" s="21">
        <v>143523</v>
      </c>
    </row>
    <row r="148" spans="1:6">
      <c r="B148" t="s">
        <v>420</v>
      </c>
      <c r="C148">
        <v>7.13</v>
      </c>
      <c r="D148" s="21">
        <v>89362</v>
      </c>
      <c r="E148" s="21">
        <v>83753</v>
      </c>
      <c r="F148" s="21">
        <v>85624</v>
      </c>
    </row>
    <row r="149" spans="1:6">
      <c r="B149" t="s">
        <v>422</v>
      </c>
      <c r="C149">
        <v>6.39</v>
      </c>
      <c r="D149" s="21">
        <v>85921</v>
      </c>
      <c r="E149" s="21">
        <v>82133</v>
      </c>
      <c r="F149" s="21">
        <v>80229</v>
      </c>
    </row>
    <row r="150" spans="1:6">
      <c r="A150" t="s">
        <v>424</v>
      </c>
      <c r="B150" t="s">
        <v>424</v>
      </c>
      <c r="C150" s="8">
        <v>12.19</v>
      </c>
      <c r="D150" s="21">
        <v>238214</v>
      </c>
      <c r="E150" s="21">
        <v>243297</v>
      </c>
      <c r="F150" s="21">
        <v>266681</v>
      </c>
    </row>
    <row r="151" spans="1:6">
      <c r="B151" t="s">
        <v>425</v>
      </c>
      <c r="C151">
        <v>18.41</v>
      </c>
      <c r="D151" s="21">
        <v>107047</v>
      </c>
      <c r="E151" s="21">
        <v>126989</v>
      </c>
      <c r="F151" s="21">
        <v>144317</v>
      </c>
    </row>
    <row r="152" spans="1:6">
      <c r="A152" t="s">
        <v>427</v>
      </c>
      <c r="B152" t="s">
        <v>427</v>
      </c>
      <c r="C152" s="8">
        <v>15.12</v>
      </c>
      <c r="D152" s="21">
        <v>140586</v>
      </c>
      <c r="E152" s="21">
        <v>189500</v>
      </c>
      <c r="F152" s="21">
        <v>190657</v>
      </c>
    </row>
    <row r="153" spans="1:6">
      <c r="A153" t="s">
        <v>172</v>
      </c>
      <c r="B153" t="s">
        <v>172</v>
      </c>
      <c r="C153" s="8">
        <v>8.9499999999999993</v>
      </c>
      <c r="D153" s="21">
        <v>101886</v>
      </c>
      <c r="E153" s="21">
        <v>106748</v>
      </c>
      <c r="F153" s="21">
        <v>106838</v>
      </c>
    </row>
    <row r="154" spans="1:6">
      <c r="B154" t="s">
        <v>173</v>
      </c>
      <c r="C154">
        <v>6.55</v>
      </c>
      <c r="D154" s="21">
        <v>100399</v>
      </c>
      <c r="E154" s="21">
        <v>98172</v>
      </c>
      <c r="F154" s="21">
        <v>98113</v>
      </c>
    </row>
    <row r="155" spans="1:6">
      <c r="A155" t="s">
        <v>175</v>
      </c>
      <c r="B155" t="s">
        <v>176</v>
      </c>
      <c r="C155" s="8">
        <v>21.15</v>
      </c>
      <c r="D155" s="21">
        <v>226162</v>
      </c>
      <c r="E155" s="21">
        <v>246906</v>
      </c>
      <c r="F155" s="21">
        <v>264918</v>
      </c>
    </row>
    <row r="156" spans="1:6">
      <c r="B156" t="s">
        <v>175</v>
      </c>
      <c r="C156">
        <v>11.09</v>
      </c>
      <c r="D156" s="21">
        <v>148722</v>
      </c>
      <c r="E156" s="21">
        <v>145018</v>
      </c>
      <c r="F156" s="21">
        <v>142327</v>
      </c>
    </row>
    <row r="157" spans="1:6">
      <c r="A157" t="s">
        <v>178</v>
      </c>
      <c r="B157" t="s">
        <v>304</v>
      </c>
      <c r="C157" s="8">
        <v>8.89</v>
      </c>
      <c r="D157" s="21">
        <v>136022</v>
      </c>
      <c r="E157" s="21">
        <v>157316</v>
      </c>
      <c r="F157" s="21">
        <v>103996</v>
      </c>
    </row>
    <row r="158" spans="1:6">
      <c r="B158" t="s">
        <v>305</v>
      </c>
      <c r="C158">
        <v>8.66</v>
      </c>
      <c r="D158" s="21">
        <v>90645</v>
      </c>
      <c r="E158" s="21">
        <v>98391</v>
      </c>
      <c r="F158" s="21">
        <v>164512</v>
      </c>
    </row>
    <row r="159" spans="1:6">
      <c r="A159" t="s">
        <v>307</v>
      </c>
      <c r="B159" t="s">
        <v>308</v>
      </c>
      <c r="C159" s="8">
        <v>12.05</v>
      </c>
      <c r="D159" s="21">
        <v>106013</v>
      </c>
      <c r="E159" s="21">
        <v>102182</v>
      </c>
      <c r="F159" s="21">
        <v>102089</v>
      </c>
    </row>
    <row r="160" spans="1:6">
      <c r="B160" t="s">
        <v>307</v>
      </c>
      <c r="C160">
        <v>11.01</v>
      </c>
      <c r="D160" s="21">
        <v>100304</v>
      </c>
      <c r="E160" s="21">
        <v>98906</v>
      </c>
      <c r="F160" s="21">
        <v>98863</v>
      </c>
    </row>
    <row r="161" spans="1:6">
      <c r="B161" t="s">
        <v>309</v>
      </c>
      <c r="C161">
        <v>14.59</v>
      </c>
      <c r="D161" s="21">
        <v>220974</v>
      </c>
      <c r="E161" s="21">
        <v>228159</v>
      </c>
      <c r="F161" s="21">
        <v>247851</v>
      </c>
    </row>
    <row r="162" spans="1:6">
      <c r="A162" t="s">
        <v>311</v>
      </c>
      <c r="B162" t="s">
        <v>311</v>
      </c>
      <c r="C162" s="8">
        <v>12.22</v>
      </c>
      <c r="D162" s="21">
        <v>189338</v>
      </c>
      <c r="E162" s="21">
        <v>212253</v>
      </c>
      <c r="F162" s="21">
        <v>224074</v>
      </c>
    </row>
    <row r="163" spans="1:6">
      <c r="B163" t="s">
        <v>312</v>
      </c>
      <c r="C163">
        <v>9.5</v>
      </c>
      <c r="D163" s="21">
        <v>136396</v>
      </c>
      <c r="E163" s="21">
        <v>146289</v>
      </c>
      <c r="F163" s="21">
        <v>149053</v>
      </c>
    </row>
    <row r="164" spans="1:6">
      <c r="A164" t="s">
        <v>314</v>
      </c>
      <c r="B164" t="s">
        <v>179</v>
      </c>
      <c r="C164" s="8">
        <v>10.55</v>
      </c>
      <c r="D164" s="21">
        <v>107913</v>
      </c>
      <c r="E164" s="21">
        <v>116666</v>
      </c>
      <c r="F164" s="21">
        <v>126597</v>
      </c>
    </row>
    <row r="165" spans="1:6">
      <c r="B165" t="s">
        <v>314</v>
      </c>
      <c r="C165">
        <v>14.64</v>
      </c>
      <c r="D165" s="21">
        <v>189775</v>
      </c>
      <c r="E165" s="21">
        <v>201291</v>
      </c>
      <c r="F165" s="21">
        <v>204871</v>
      </c>
    </row>
    <row r="166" spans="1:6">
      <c r="B166" t="s">
        <v>180</v>
      </c>
      <c r="C166">
        <v>14.47</v>
      </c>
      <c r="D166" s="21">
        <v>105808</v>
      </c>
      <c r="E166" s="21">
        <v>107069</v>
      </c>
      <c r="F166" s="21">
        <v>124122</v>
      </c>
    </row>
    <row r="167" spans="1:6">
      <c r="B167" t="s">
        <v>181</v>
      </c>
      <c r="C167">
        <v>15.66</v>
      </c>
      <c r="D167" s="21">
        <v>59838</v>
      </c>
      <c r="E167" s="21">
        <v>63985</v>
      </c>
      <c r="F167" s="21">
        <v>68258</v>
      </c>
    </row>
    <row r="168" spans="1:6">
      <c r="A168" t="s">
        <v>111</v>
      </c>
      <c r="B168" t="s">
        <v>111</v>
      </c>
      <c r="C168" s="8">
        <v>14.06</v>
      </c>
      <c r="D168" s="21">
        <v>214734</v>
      </c>
      <c r="E168" s="21">
        <v>214137</v>
      </c>
      <c r="F168" s="21">
        <v>223780</v>
      </c>
    </row>
    <row r="169" spans="1:6">
      <c r="A169" t="s">
        <v>112</v>
      </c>
      <c r="B169" t="s">
        <v>112</v>
      </c>
      <c r="C169" s="8">
        <v>7.42</v>
      </c>
      <c r="D169" s="21">
        <v>89759</v>
      </c>
      <c r="E169" s="21">
        <v>91779</v>
      </c>
      <c r="F169" s="21">
        <v>94609</v>
      </c>
    </row>
    <row r="170" spans="1:6">
      <c r="B170" t="s">
        <v>113</v>
      </c>
      <c r="C170">
        <v>57.48</v>
      </c>
      <c r="D170" s="21">
        <v>145458</v>
      </c>
      <c r="E170" s="21">
        <v>163428</v>
      </c>
      <c r="F170" s="21">
        <v>197258</v>
      </c>
    </row>
    <row r="171" spans="1:6">
      <c r="A171" t="s">
        <v>115</v>
      </c>
      <c r="B171" t="s">
        <v>116</v>
      </c>
      <c r="C171" s="8">
        <v>5.89</v>
      </c>
      <c r="D171" s="21">
        <v>14270</v>
      </c>
      <c r="E171" s="21">
        <v>12992</v>
      </c>
      <c r="F171" s="21">
        <v>14383</v>
      </c>
    </row>
    <row r="172" spans="1:6">
      <c r="B172" t="s">
        <v>117</v>
      </c>
      <c r="C172">
        <v>4.55</v>
      </c>
      <c r="D172" s="21">
        <v>27543</v>
      </c>
      <c r="E172" s="21">
        <v>25753</v>
      </c>
      <c r="F172" s="21">
        <v>24895</v>
      </c>
    </row>
    <row r="173" spans="1:6">
      <c r="B173" t="s">
        <v>118</v>
      </c>
      <c r="C173">
        <v>6.57</v>
      </c>
      <c r="D173" s="21">
        <v>43422</v>
      </c>
      <c r="E173" s="21">
        <v>42503</v>
      </c>
      <c r="F173" s="21">
        <v>49863</v>
      </c>
    </row>
    <row r="174" spans="1:6">
      <c r="B174" t="s">
        <v>115</v>
      </c>
      <c r="C174">
        <v>10.28</v>
      </c>
      <c r="D174" s="21">
        <v>64701</v>
      </c>
      <c r="E174" s="21">
        <v>60281</v>
      </c>
      <c r="F174" s="21">
        <v>65739</v>
      </c>
    </row>
    <row r="175" spans="1:6">
      <c r="B175" t="s">
        <v>119</v>
      </c>
      <c r="C175">
        <v>6.31</v>
      </c>
      <c r="D175" s="21">
        <v>105534</v>
      </c>
      <c r="E175" s="21">
        <v>102521</v>
      </c>
      <c r="F175" s="21">
        <v>111161</v>
      </c>
    </row>
    <row r="176" spans="1:6">
      <c r="B176" t="s">
        <v>120</v>
      </c>
      <c r="C176">
        <v>6.97</v>
      </c>
      <c r="D176" s="21">
        <v>26911</v>
      </c>
      <c r="E176" s="21">
        <v>26874</v>
      </c>
      <c r="F176" s="21">
        <v>39485</v>
      </c>
    </row>
    <row r="177" spans="1:6">
      <c r="A177" t="s">
        <v>122</v>
      </c>
      <c r="B177" t="s">
        <v>123</v>
      </c>
      <c r="C177" s="8">
        <v>37.049999999999997</v>
      </c>
      <c r="D177" s="21">
        <v>213335</v>
      </c>
      <c r="E177" s="21">
        <v>245125</v>
      </c>
      <c r="F177" s="21">
        <v>295434</v>
      </c>
    </row>
    <row r="178" spans="1:6">
      <c r="B178" t="s">
        <v>124</v>
      </c>
      <c r="C178">
        <v>25.69</v>
      </c>
      <c r="D178" s="21">
        <v>223343</v>
      </c>
      <c r="E178" s="21">
        <v>238858</v>
      </c>
      <c r="F178" s="21">
        <v>267871</v>
      </c>
    </row>
    <row r="179" spans="1:6">
      <c r="A179" t="s">
        <v>253</v>
      </c>
      <c r="B179" t="s">
        <v>254</v>
      </c>
      <c r="C179" s="8">
        <v>7.12</v>
      </c>
      <c r="D179" s="21">
        <v>90140</v>
      </c>
      <c r="E179" s="21">
        <v>85992</v>
      </c>
      <c r="F179" s="21">
        <v>84963</v>
      </c>
    </row>
    <row r="180" spans="1:6">
      <c r="B180" t="s">
        <v>255</v>
      </c>
      <c r="C180">
        <v>6.08</v>
      </c>
      <c r="D180" s="21">
        <v>43974</v>
      </c>
      <c r="E180" s="21">
        <v>39712</v>
      </c>
      <c r="F180" s="21">
        <v>45057</v>
      </c>
    </row>
    <row r="181" spans="1:6">
      <c r="B181" t="s">
        <v>256</v>
      </c>
      <c r="C181">
        <v>3.61</v>
      </c>
      <c r="D181" s="21">
        <v>28699</v>
      </c>
      <c r="E181" s="21">
        <v>25230</v>
      </c>
      <c r="F181" s="21">
        <v>29265</v>
      </c>
    </row>
    <row r="182" spans="1:6">
      <c r="B182" t="s">
        <v>257</v>
      </c>
      <c r="C182">
        <v>7.97</v>
      </c>
      <c r="D182" s="21">
        <v>67225</v>
      </c>
      <c r="E182" s="21">
        <v>63367</v>
      </c>
      <c r="F182" s="21">
        <v>75724</v>
      </c>
    </row>
    <row r="183" spans="1:6">
      <c r="B183" t="s">
        <v>258</v>
      </c>
      <c r="C183">
        <v>2.71</v>
      </c>
      <c r="D183" s="21">
        <v>17491</v>
      </c>
      <c r="E183" s="21">
        <v>14877</v>
      </c>
      <c r="F183" s="21">
        <v>17299</v>
      </c>
    </row>
    <row r="184" spans="1:6">
      <c r="B184" t="s">
        <v>259</v>
      </c>
      <c r="C184">
        <v>8.43</v>
      </c>
      <c r="D184" s="21">
        <v>80678</v>
      </c>
      <c r="E184" s="21">
        <v>79418</v>
      </c>
      <c r="F184" s="21">
        <v>91672</v>
      </c>
    </row>
    <row r="185" spans="1:6">
      <c r="A185" t="s">
        <v>261</v>
      </c>
      <c r="B185" t="s">
        <v>262</v>
      </c>
      <c r="C185" s="8">
        <v>208.26</v>
      </c>
      <c r="D185" s="21">
        <v>7238</v>
      </c>
      <c r="E185" s="21">
        <v>8380</v>
      </c>
      <c r="F185" s="21">
        <v>8258</v>
      </c>
    </row>
    <row r="186" spans="1:6">
      <c r="B186" t="s">
        <v>261</v>
      </c>
      <c r="C186">
        <v>152.34</v>
      </c>
      <c r="D186" s="21">
        <v>78188</v>
      </c>
      <c r="E186" s="21">
        <v>102274</v>
      </c>
      <c r="F186" s="21">
        <v>131183</v>
      </c>
    </row>
    <row r="187" spans="1:6">
      <c r="A187" t="s">
        <v>264</v>
      </c>
      <c r="B187" t="s">
        <v>265</v>
      </c>
      <c r="C187" s="8">
        <v>6.49</v>
      </c>
      <c r="D187" s="21">
        <v>114723</v>
      </c>
      <c r="E187" s="21">
        <v>111294</v>
      </c>
      <c r="F187" s="21">
        <v>105269</v>
      </c>
    </row>
    <row r="188" spans="1:6">
      <c r="B188" t="s">
        <v>266</v>
      </c>
      <c r="C188">
        <v>16.579999999999998</v>
      </c>
      <c r="D188" s="21">
        <v>127206</v>
      </c>
      <c r="E188" s="21">
        <v>137243</v>
      </c>
      <c r="F188" s="21">
        <v>136623</v>
      </c>
    </row>
    <row r="189" spans="1:6">
      <c r="B189" t="s">
        <v>264</v>
      </c>
      <c r="C189">
        <v>11.44</v>
      </c>
      <c r="D189" s="21">
        <v>128451</v>
      </c>
      <c r="E189" s="21">
        <v>124392</v>
      </c>
      <c r="F189" s="21">
        <v>127820</v>
      </c>
    </row>
    <row r="190" spans="1:6">
      <c r="B190" t="s">
        <v>267</v>
      </c>
      <c r="C190">
        <v>8.9</v>
      </c>
      <c r="D190" s="21">
        <v>105886</v>
      </c>
      <c r="E190" s="21">
        <v>103007</v>
      </c>
      <c r="F190" s="21">
        <v>104947</v>
      </c>
    </row>
    <row r="191" spans="1:6">
      <c r="A191" t="s">
        <v>269</v>
      </c>
      <c r="B191" t="s">
        <v>270</v>
      </c>
      <c r="C191" s="8">
        <v>33.44</v>
      </c>
      <c r="D191" s="21">
        <v>23174</v>
      </c>
      <c r="E191" s="21">
        <v>38037</v>
      </c>
      <c r="F191" s="21">
        <v>65859</v>
      </c>
    </row>
    <row r="192" spans="1:6">
      <c r="B192" t="s">
        <v>269</v>
      </c>
      <c r="C192">
        <v>23.44</v>
      </c>
      <c r="D192" s="21">
        <v>58589</v>
      </c>
      <c r="E192" s="21">
        <v>70428</v>
      </c>
      <c r="F192" s="21">
        <v>80187</v>
      </c>
    </row>
    <row r="193" spans="1:6">
      <c r="A193" t="s">
        <v>272</v>
      </c>
      <c r="B193" t="s">
        <v>273</v>
      </c>
      <c r="C193" s="8">
        <v>7.52</v>
      </c>
      <c r="D193" s="21">
        <v>47130</v>
      </c>
      <c r="E193" s="21">
        <v>44513</v>
      </c>
      <c r="F193" s="21">
        <v>43117</v>
      </c>
    </row>
    <row r="194" spans="1:6">
      <c r="B194" t="s">
        <v>274</v>
      </c>
      <c r="C194">
        <v>10.02</v>
      </c>
      <c r="D194" s="21">
        <v>92498</v>
      </c>
      <c r="E194" s="21">
        <v>81680</v>
      </c>
      <c r="F194" s="21">
        <v>92570</v>
      </c>
    </row>
    <row r="195" spans="1:6">
      <c r="B195" t="s">
        <v>127</v>
      </c>
      <c r="C195">
        <v>6.25</v>
      </c>
      <c r="D195" s="21">
        <v>92145</v>
      </c>
      <c r="E195" s="21">
        <v>83844</v>
      </c>
      <c r="F195" s="21">
        <v>88692</v>
      </c>
    </row>
    <row r="196" spans="1:6">
      <c r="B196" t="s">
        <v>272</v>
      </c>
      <c r="C196">
        <v>8.27</v>
      </c>
      <c r="D196" s="21">
        <v>69775</v>
      </c>
      <c r="E196" s="21">
        <v>63138</v>
      </c>
      <c r="F196" s="21">
        <v>65364</v>
      </c>
    </row>
    <row r="197" spans="1:6">
      <c r="A197" t="s">
        <v>129</v>
      </c>
      <c r="B197" t="s">
        <v>130</v>
      </c>
      <c r="C197" s="8">
        <v>28.12</v>
      </c>
      <c r="D197" s="21">
        <v>119564</v>
      </c>
      <c r="E197" s="21">
        <v>145327</v>
      </c>
      <c r="F197" s="21">
        <v>184818</v>
      </c>
    </row>
    <row r="198" spans="1:6">
      <c r="B198" t="s">
        <v>129</v>
      </c>
      <c r="C198">
        <v>17.100000000000001</v>
      </c>
      <c r="D198" s="21">
        <v>157845</v>
      </c>
      <c r="E198" s="21">
        <v>161736</v>
      </c>
      <c r="F198" s="21">
        <v>167931</v>
      </c>
    </row>
    <row r="199" spans="1:6">
      <c r="B199" t="s">
        <v>131</v>
      </c>
      <c r="C199">
        <v>9.83</v>
      </c>
      <c r="D199" s="21">
        <v>77176</v>
      </c>
      <c r="E199" s="21">
        <v>82724</v>
      </c>
      <c r="F199" s="21">
        <v>84843</v>
      </c>
    </row>
    <row r="200" spans="1:6">
      <c r="A200" t="s">
        <v>133</v>
      </c>
      <c r="B200" t="s">
        <v>134</v>
      </c>
      <c r="C200" s="8">
        <v>13.23</v>
      </c>
      <c r="D200" s="21">
        <v>103774</v>
      </c>
      <c r="E200" s="21">
        <v>103140</v>
      </c>
      <c r="F200" s="21">
        <v>107580</v>
      </c>
    </row>
    <row r="201" spans="1:6">
      <c r="B201" t="s">
        <v>133</v>
      </c>
      <c r="C201">
        <v>13.14</v>
      </c>
      <c r="D201" s="21">
        <v>130673</v>
      </c>
      <c r="E201" s="21">
        <v>124789</v>
      </c>
      <c r="F201" s="21">
        <v>118797</v>
      </c>
    </row>
    <row r="202" spans="1:6">
      <c r="B202" t="s">
        <v>135</v>
      </c>
      <c r="C202">
        <v>9.44</v>
      </c>
      <c r="D202" s="21">
        <v>105069</v>
      </c>
      <c r="E202" s="21">
        <v>99495</v>
      </c>
      <c r="F202" s="21">
        <v>98438</v>
      </c>
    </row>
    <row r="203" spans="1:6">
      <c r="A203" t="s">
        <v>198</v>
      </c>
      <c r="B203" t="s">
        <v>199</v>
      </c>
      <c r="C203" s="8">
        <v>8.85</v>
      </c>
      <c r="D203" s="21">
        <v>71688</v>
      </c>
      <c r="E203" s="21">
        <v>66756</v>
      </c>
      <c r="F203" s="21">
        <v>65752</v>
      </c>
    </row>
    <row r="204" spans="1:6">
      <c r="B204" t="s">
        <v>200</v>
      </c>
      <c r="C204">
        <v>13.01</v>
      </c>
      <c r="D204" s="21">
        <v>87272</v>
      </c>
      <c r="E204" s="21">
        <v>91298</v>
      </c>
      <c r="F204" s="21">
        <v>100713</v>
      </c>
    </row>
    <row r="205" spans="1:6">
      <c r="B205" t="s">
        <v>198</v>
      </c>
      <c r="C205">
        <v>15.94</v>
      </c>
      <c r="D205" s="21">
        <v>67044</v>
      </c>
      <c r="E205" s="21">
        <v>60673</v>
      </c>
      <c r="F205" s="21">
        <v>71560</v>
      </c>
    </row>
    <row r="206" spans="1:6">
      <c r="A206" t="s">
        <v>202</v>
      </c>
      <c r="B206" t="s">
        <v>203</v>
      </c>
      <c r="C206" s="8">
        <v>19.57</v>
      </c>
      <c r="D206" s="21">
        <v>80350</v>
      </c>
      <c r="E206" s="21">
        <v>101303</v>
      </c>
      <c r="F206" s="21">
        <v>127662</v>
      </c>
    </row>
    <row r="207" spans="1:6">
      <c r="B207" t="s">
        <v>204</v>
      </c>
      <c r="C207">
        <v>13.1</v>
      </c>
      <c r="D207" s="21">
        <v>108074</v>
      </c>
      <c r="E207" s="21">
        <v>124731</v>
      </c>
      <c r="F207" s="21">
        <v>155140</v>
      </c>
    </row>
    <row r="208" spans="1:6">
      <c r="B208" t="s">
        <v>202</v>
      </c>
      <c r="C208">
        <v>12.83</v>
      </c>
      <c r="D208" s="21">
        <v>153377</v>
      </c>
      <c r="E208" s="21">
        <v>154839</v>
      </c>
      <c r="F208" s="21">
        <v>143992</v>
      </c>
    </row>
    <row r="209" spans="1:6">
      <c r="A209" t="s">
        <v>206</v>
      </c>
      <c r="B209" t="s">
        <v>206</v>
      </c>
      <c r="C209" s="8">
        <v>7.65</v>
      </c>
      <c r="D209" s="21">
        <v>100094</v>
      </c>
      <c r="E209" s="21">
        <v>97441</v>
      </c>
      <c r="F209" s="21">
        <v>135043</v>
      </c>
    </row>
    <row r="210" spans="1:6">
      <c r="B210" t="s">
        <v>207</v>
      </c>
      <c r="C210">
        <v>9.15</v>
      </c>
      <c r="D210" s="21">
        <v>129695</v>
      </c>
      <c r="E210" s="21">
        <v>138924</v>
      </c>
      <c r="F210" s="21">
        <v>92081</v>
      </c>
    </row>
    <row r="211" spans="1:6">
      <c r="B211" t="s">
        <v>208</v>
      </c>
      <c r="C211">
        <v>7.84</v>
      </c>
      <c r="D211" s="21">
        <v>122244</v>
      </c>
      <c r="E211" s="21">
        <v>141544</v>
      </c>
      <c r="F211" s="21">
        <v>142372</v>
      </c>
    </row>
    <row r="212" spans="1:6">
      <c r="A212" t="s">
        <v>210</v>
      </c>
      <c r="B212" t="s">
        <v>211</v>
      </c>
      <c r="C212" s="8">
        <v>2.76</v>
      </c>
      <c r="D212" s="21">
        <v>67100</v>
      </c>
      <c r="E212" s="21">
        <v>63276</v>
      </c>
      <c r="F212" s="21">
        <v>69460</v>
      </c>
    </row>
    <row r="213" spans="1:6">
      <c r="B213" t="s">
        <v>212</v>
      </c>
      <c r="C213">
        <v>4.18</v>
      </c>
      <c r="D213" s="21">
        <v>30602</v>
      </c>
      <c r="E213" s="21">
        <v>26678</v>
      </c>
      <c r="F213" s="21">
        <v>33892</v>
      </c>
    </row>
    <row r="214" spans="1:6">
      <c r="B214" t="s">
        <v>213</v>
      </c>
      <c r="C214">
        <v>3.93</v>
      </c>
      <c r="D214" s="21">
        <v>32286</v>
      </c>
      <c r="E214" s="21">
        <v>28790</v>
      </c>
      <c r="F214" s="21">
        <v>36948</v>
      </c>
    </row>
    <row r="215" spans="1:6">
      <c r="B215" t="s">
        <v>214</v>
      </c>
      <c r="C215">
        <v>3.78</v>
      </c>
      <c r="D215" s="21">
        <v>59797</v>
      </c>
      <c r="E215" s="21">
        <v>54632</v>
      </c>
      <c r="F215" s="21">
        <v>57365</v>
      </c>
    </row>
    <row r="216" spans="1:6">
      <c r="B216" t="s">
        <v>215</v>
      </c>
      <c r="C216">
        <v>3.65</v>
      </c>
      <c r="D216" s="21">
        <v>68131</v>
      </c>
      <c r="E216" s="21">
        <v>62006</v>
      </c>
      <c r="F216" s="21">
        <v>69092</v>
      </c>
    </row>
    <row r="217" spans="1:6">
      <c r="B217" t="s">
        <v>344</v>
      </c>
      <c r="C217">
        <v>2.2999999999999998</v>
      </c>
      <c r="D217" s="21">
        <v>52136</v>
      </c>
      <c r="E217" s="21">
        <v>47810</v>
      </c>
      <c r="F217" s="21">
        <v>56981</v>
      </c>
    </row>
    <row r="218" spans="1:6">
      <c r="B218" t="s">
        <v>345</v>
      </c>
      <c r="C218">
        <v>3.79</v>
      </c>
      <c r="D218" s="21">
        <v>77615</v>
      </c>
      <c r="E218" s="21">
        <v>71314</v>
      </c>
      <c r="F218" s="21">
        <v>83717</v>
      </c>
    </row>
    <row r="219" spans="1:6">
      <c r="B219" t="s">
        <v>210</v>
      </c>
      <c r="C219">
        <v>2.17</v>
      </c>
      <c r="D219" s="21">
        <v>23085</v>
      </c>
      <c r="E219" s="21">
        <v>20174</v>
      </c>
      <c r="F219" s="21">
        <v>23651</v>
      </c>
    </row>
    <row r="220" spans="1:6">
      <c r="A220" t="s">
        <v>347</v>
      </c>
      <c r="B220" t="s">
        <v>348</v>
      </c>
      <c r="C220" s="8">
        <v>7.24</v>
      </c>
      <c r="D220" s="21">
        <v>55049</v>
      </c>
      <c r="E220" s="21">
        <v>50090</v>
      </c>
      <c r="F220" s="21">
        <v>54331</v>
      </c>
    </row>
    <row r="221" spans="1:6">
      <c r="B221" t="s">
        <v>347</v>
      </c>
      <c r="C221">
        <v>11.81</v>
      </c>
      <c r="D221" s="21">
        <v>118014</v>
      </c>
      <c r="E221" s="21">
        <v>113944</v>
      </c>
      <c r="F221" s="21">
        <v>113463</v>
      </c>
    </row>
    <row r="222" spans="1:6">
      <c r="B222" t="s">
        <v>349</v>
      </c>
      <c r="C222">
        <v>7.82</v>
      </c>
      <c r="D222" s="21">
        <v>147723</v>
      </c>
      <c r="E222" s="21">
        <v>140725</v>
      </c>
      <c r="F222" s="21">
        <v>129919</v>
      </c>
    </row>
    <row r="223" spans="1:6">
      <c r="A223" t="s">
        <v>351</v>
      </c>
      <c r="B223" t="s">
        <v>352</v>
      </c>
      <c r="C223" s="8">
        <v>9.1300000000000008</v>
      </c>
      <c r="D223" s="21">
        <v>74121</v>
      </c>
      <c r="E223" s="21">
        <v>71342</v>
      </c>
      <c r="F223" s="21">
        <v>83368</v>
      </c>
    </row>
    <row r="224" spans="1:6">
      <c r="B224" t="s">
        <v>353</v>
      </c>
      <c r="C224">
        <v>9.23</v>
      </c>
      <c r="D224" s="21">
        <v>122133</v>
      </c>
      <c r="E224" s="21">
        <v>118175</v>
      </c>
      <c r="F224" s="21">
        <v>130780</v>
      </c>
    </row>
    <row r="225" spans="1:6">
      <c r="B225" t="s">
        <v>351</v>
      </c>
      <c r="C225">
        <v>8.51</v>
      </c>
      <c r="D225" s="21">
        <v>128026</v>
      </c>
      <c r="E225" s="21">
        <v>123788</v>
      </c>
      <c r="F225" s="21">
        <v>130484</v>
      </c>
    </row>
    <row r="226" spans="1:6">
      <c r="A226" t="s">
        <v>355</v>
      </c>
      <c r="B226" t="s">
        <v>356</v>
      </c>
      <c r="C226" s="8">
        <v>9.67</v>
      </c>
      <c r="D226" s="21">
        <v>145260</v>
      </c>
      <c r="E226" s="21">
        <v>139469</v>
      </c>
      <c r="F226" s="21">
        <v>142347</v>
      </c>
    </row>
    <row r="227" spans="1:6">
      <c r="B227" t="s">
        <v>357</v>
      </c>
      <c r="C227">
        <v>13.48</v>
      </c>
      <c r="D227" s="21">
        <v>271557</v>
      </c>
      <c r="E227" s="21">
        <v>282054</v>
      </c>
      <c r="F227" s="21">
        <v>284524</v>
      </c>
    </row>
    <row r="228" spans="1:6">
      <c r="B228" t="s">
        <v>355</v>
      </c>
      <c r="C228">
        <v>9.5</v>
      </c>
      <c r="D228" s="21">
        <v>107671</v>
      </c>
      <c r="E228" s="21">
        <v>102227</v>
      </c>
      <c r="F228" s="21">
        <v>104242</v>
      </c>
    </row>
    <row r="229" spans="1:6">
      <c r="C229" s="8">
        <f>SUM(C133:C228)</f>
        <v>1522.98</v>
      </c>
      <c r="D229" s="21">
        <f t="shared" ref="D229:F229" si="0">SUM(D133:D228)</f>
        <v>10040370</v>
      </c>
      <c r="E229" s="21">
        <f t="shared" si="0"/>
        <v>10426384</v>
      </c>
      <c r="F229" s="21">
        <f t="shared" si="0"/>
        <v>11215100</v>
      </c>
    </row>
    <row r="232" spans="1:6">
      <c r="B232" t="s">
        <v>536</v>
      </c>
      <c r="C232">
        <v>22.18</v>
      </c>
      <c r="D232" s="20">
        <v>274080</v>
      </c>
      <c r="E232" s="20">
        <v>267018</v>
      </c>
      <c r="F232" s="20">
        <v>267702</v>
      </c>
    </row>
    <row r="233" spans="1:6">
      <c r="B233" t="s">
        <v>536</v>
      </c>
      <c r="C233">
        <v>56.32</v>
      </c>
      <c r="D233" s="20">
        <v>373234</v>
      </c>
      <c r="E233" s="20">
        <v>377530</v>
      </c>
      <c r="F233" s="20">
        <v>428217</v>
      </c>
    </row>
    <row r="234" spans="1:6">
      <c r="B234" t="s">
        <v>536</v>
      </c>
      <c r="C234">
        <v>36.67</v>
      </c>
      <c r="D234" s="20">
        <v>453313</v>
      </c>
      <c r="E234" s="20">
        <v>504885</v>
      </c>
      <c r="F234" s="20">
        <v>607105</v>
      </c>
    </row>
    <row r="235" spans="1:6">
      <c r="B235" t="s">
        <v>536</v>
      </c>
      <c r="C235">
        <v>132.22999999999999</v>
      </c>
      <c r="D235" s="20">
        <v>484196</v>
      </c>
      <c r="E235" s="20">
        <v>562179</v>
      </c>
      <c r="F235" s="20">
        <v>594930</v>
      </c>
    </row>
    <row r="236" spans="1:6">
      <c r="B236" t="s">
        <v>536</v>
      </c>
      <c r="C236">
        <v>26.99</v>
      </c>
      <c r="D236" s="20">
        <v>313040</v>
      </c>
      <c r="E236" s="20">
        <v>313344</v>
      </c>
      <c r="F236" s="20">
        <v>309376</v>
      </c>
    </row>
    <row r="237" spans="1:6">
      <c r="B237" t="s">
        <v>536</v>
      </c>
      <c r="C237">
        <v>30.6</v>
      </c>
      <c r="D237" s="20">
        <v>345261</v>
      </c>
      <c r="E237" s="20">
        <v>370286</v>
      </c>
      <c r="F237" s="20">
        <v>410998</v>
      </c>
    </row>
    <row r="238" spans="1:6">
      <c r="A238" t="s">
        <v>427</v>
      </c>
      <c r="B238" t="s">
        <v>427</v>
      </c>
      <c r="C238" s="8">
        <v>15.12</v>
      </c>
      <c r="D238" s="20">
        <v>140586</v>
      </c>
      <c r="E238" s="20">
        <v>189500</v>
      </c>
      <c r="F238" s="20">
        <v>190657</v>
      </c>
    </row>
    <row r="239" spans="1:6">
      <c r="B239" t="s">
        <v>536</v>
      </c>
      <c r="C239">
        <v>15.5</v>
      </c>
      <c r="D239" s="20">
        <v>202285</v>
      </c>
      <c r="E239" s="20">
        <v>204920</v>
      </c>
      <c r="F239" s="20">
        <v>211501</v>
      </c>
    </row>
    <row r="240" spans="1:6">
      <c r="B240" t="s">
        <v>536</v>
      </c>
      <c r="C240">
        <v>32.24</v>
      </c>
      <c r="D240" s="20">
        <v>374884</v>
      </c>
      <c r="E240" s="20">
        <v>391924</v>
      </c>
      <c r="F240" s="20">
        <v>407245</v>
      </c>
    </row>
    <row r="241" spans="1:6">
      <c r="B241" t="s">
        <v>536</v>
      </c>
      <c r="C241">
        <v>17.55</v>
      </c>
      <c r="D241" s="20">
        <v>226667</v>
      </c>
      <c r="E241" s="20">
        <v>255707</v>
      </c>
      <c r="F241" s="20">
        <v>268508</v>
      </c>
    </row>
    <row r="242" spans="1:6">
      <c r="B242" t="s">
        <v>536</v>
      </c>
      <c r="C242">
        <v>37.65</v>
      </c>
      <c r="D242" s="20">
        <v>427291</v>
      </c>
      <c r="E242" s="20">
        <v>429247</v>
      </c>
      <c r="F242" s="20">
        <v>463804</v>
      </c>
    </row>
    <row r="243" spans="1:6">
      <c r="B243" t="s">
        <v>536</v>
      </c>
      <c r="C243">
        <v>21.72</v>
      </c>
      <c r="D243" s="20">
        <v>325734</v>
      </c>
      <c r="E243" s="20">
        <v>358542</v>
      </c>
      <c r="F243" s="20">
        <v>373127</v>
      </c>
    </row>
    <row r="244" spans="1:6">
      <c r="B244" t="s">
        <v>536</v>
      </c>
      <c r="C244">
        <v>55.32</v>
      </c>
      <c r="D244" s="20">
        <v>463334</v>
      </c>
      <c r="E244" s="20">
        <v>489011</v>
      </c>
      <c r="F244" s="20">
        <v>523848</v>
      </c>
    </row>
    <row r="245" spans="1:6">
      <c r="A245" t="s">
        <v>111</v>
      </c>
      <c r="B245" t="s">
        <v>111</v>
      </c>
      <c r="C245" s="8">
        <v>14.06</v>
      </c>
      <c r="D245" s="20">
        <v>214734</v>
      </c>
      <c r="E245" s="20">
        <v>214137</v>
      </c>
      <c r="F245" s="20">
        <v>223780</v>
      </c>
    </row>
    <row r="246" spans="1:6">
      <c r="B246" t="s">
        <v>536</v>
      </c>
      <c r="C246">
        <v>64.900000000000006</v>
      </c>
      <c r="D246" s="20">
        <v>235217</v>
      </c>
      <c r="E246" s="20">
        <v>255207</v>
      </c>
      <c r="F246" s="20">
        <v>291867</v>
      </c>
    </row>
    <row r="247" spans="1:6">
      <c r="B247" t="s">
        <v>536</v>
      </c>
      <c r="C247">
        <v>40.57</v>
      </c>
      <c r="D247" s="20">
        <v>282381</v>
      </c>
      <c r="E247" s="20">
        <v>270924</v>
      </c>
      <c r="F247" s="20">
        <v>305526</v>
      </c>
    </row>
    <row r="248" spans="1:6">
      <c r="B248" t="s">
        <v>536</v>
      </c>
      <c r="C248">
        <v>62.74</v>
      </c>
      <c r="D248" s="20">
        <v>436678</v>
      </c>
      <c r="E248" s="20">
        <v>483983</v>
      </c>
      <c r="F248" s="20">
        <v>563305</v>
      </c>
    </row>
    <row r="249" spans="1:6">
      <c r="B249" t="s">
        <v>536</v>
      </c>
      <c r="C249">
        <v>35.92</v>
      </c>
      <c r="D249" s="20">
        <v>328207</v>
      </c>
      <c r="E249" s="20">
        <v>308596</v>
      </c>
      <c r="F249" s="20">
        <v>343980</v>
      </c>
    </row>
    <row r="250" spans="1:6">
      <c r="B250" t="s">
        <v>536</v>
      </c>
      <c r="C250">
        <v>360.6</v>
      </c>
      <c r="D250" s="20">
        <v>85426</v>
      </c>
      <c r="E250" s="20">
        <v>110654</v>
      </c>
      <c r="F250" s="20">
        <v>137441</v>
      </c>
    </row>
    <row r="251" spans="1:6">
      <c r="B251" t="s">
        <v>536</v>
      </c>
      <c r="C251">
        <v>43.41</v>
      </c>
      <c r="D251" s="20">
        <v>476266</v>
      </c>
      <c r="E251" s="20">
        <v>475936</v>
      </c>
      <c r="F251" s="20">
        <v>474659</v>
      </c>
    </row>
    <row r="252" spans="1:6">
      <c r="B252" t="s">
        <v>536</v>
      </c>
      <c r="C252">
        <v>56.88</v>
      </c>
      <c r="D252" s="20">
        <v>81763</v>
      </c>
      <c r="E252" s="20">
        <v>108465</v>
      </c>
      <c r="F252" s="20">
        <v>146046</v>
      </c>
    </row>
    <row r="253" spans="1:6">
      <c r="B253" t="s">
        <v>536</v>
      </c>
      <c r="C253">
        <v>32.06</v>
      </c>
      <c r="D253" s="20">
        <v>301548</v>
      </c>
      <c r="E253" s="20">
        <v>273175</v>
      </c>
      <c r="F253" s="20">
        <v>463804</v>
      </c>
    </row>
    <row r="254" spans="1:6">
      <c r="B254" t="s">
        <v>536</v>
      </c>
      <c r="C254">
        <v>55.05</v>
      </c>
      <c r="D254" s="20">
        <v>354585</v>
      </c>
      <c r="E254" s="20">
        <v>389787</v>
      </c>
      <c r="F254" s="20">
        <v>437592</v>
      </c>
    </row>
    <row r="255" spans="1:6">
      <c r="B255" t="s">
        <v>536</v>
      </c>
      <c r="C255">
        <v>35.81</v>
      </c>
      <c r="D255" s="20">
        <v>339516</v>
      </c>
      <c r="E255" s="20">
        <v>327424</v>
      </c>
      <c r="F255" s="20">
        <v>324815</v>
      </c>
    </row>
    <row r="256" spans="1:6">
      <c r="B256" t="s">
        <v>536</v>
      </c>
      <c r="C256">
        <v>37.799999999999997</v>
      </c>
      <c r="D256" s="20">
        <v>226004</v>
      </c>
      <c r="E256" s="20">
        <v>218727</v>
      </c>
      <c r="F256" s="20">
        <v>238025</v>
      </c>
    </row>
    <row r="257" spans="1:14">
      <c r="B257" t="s">
        <v>536</v>
      </c>
      <c r="C257">
        <v>45.5</v>
      </c>
      <c r="D257" s="20">
        <v>341761</v>
      </c>
      <c r="E257" s="20">
        <v>380873</v>
      </c>
      <c r="F257" s="20">
        <v>426764</v>
      </c>
    </row>
    <row r="258" spans="1:14">
      <c r="B258" t="s">
        <v>536</v>
      </c>
      <c r="C258">
        <v>24.64</v>
      </c>
      <c r="D258" s="20">
        <v>352033</v>
      </c>
      <c r="E258" s="20">
        <v>377909</v>
      </c>
      <c r="F258" s="20">
        <v>369496</v>
      </c>
    </row>
    <row r="259" spans="1:14">
      <c r="B259" t="s">
        <v>536</v>
      </c>
      <c r="C259">
        <v>26.56</v>
      </c>
      <c r="D259" s="20">
        <v>410752</v>
      </c>
      <c r="E259" s="20">
        <v>374680</v>
      </c>
      <c r="F259" s="20">
        <v>431106</v>
      </c>
    </row>
    <row r="260" spans="1:14">
      <c r="B260" t="s">
        <v>536</v>
      </c>
      <c r="C260">
        <v>26.87</v>
      </c>
      <c r="D260" s="20">
        <v>320786</v>
      </c>
      <c r="E260" s="20">
        <v>304759</v>
      </c>
      <c r="F260" s="20">
        <v>297713</v>
      </c>
    </row>
    <row r="261" spans="1:14">
      <c r="B261" t="s">
        <v>536</v>
      </c>
      <c r="C261">
        <v>26.87</v>
      </c>
      <c r="D261" s="20">
        <v>324280</v>
      </c>
      <c r="E261" s="20">
        <v>313305</v>
      </c>
      <c r="F261" s="20">
        <v>344632</v>
      </c>
    </row>
    <row r="262" spans="1:14">
      <c r="B262" t="s">
        <v>536</v>
      </c>
      <c r="C262">
        <v>32.65</v>
      </c>
      <c r="D262" s="20">
        <v>524488</v>
      </c>
      <c r="E262" s="20">
        <v>523750</v>
      </c>
      <c r="F262" s="20">
        <v>531113</v>
      </c>
    </row>
    <row r="263" spans="1:14">
      <c r="C263">
        <f>SUM(C232:C262)</f>
        <v>1522.98</v>
      </c>
      <c r="D263" s="20">
        <f t="shared" ref="D263:F263" si="1">SUM(D232:D262)</f>
        <v>10040330</v>
      </c>
      <c r="E263" s="20">
        <f t="shared" si="1"/>
        <v>10426384</v>
      </c>
      <c r="F263" s="20">
        <f t="shared" si="1"/>
        <v>11408682</v>
      </c>
    </row>
    <row r="267" spans="1:14">
      <c r="A267" t="s">
        <v>533</v>
      </c>
      <c r="B267" t="s">
        <v>533</v>
      </c>
      <c r="C267" s="23">
        <v>6.84</v>
      </c>
      <c r="D267" s="22">
        <v>95805</v>
      </c>
      <c r="E267" s="22">
        <v>94845</v>
      </c>
      <c r="F267" s="22">
        <v>89622</v>
      </c>
      <c r="K267" s="24"/>
    </row>
    <row r="268" spans="1:14">
      <c r="B268" t="s">
        <v>534</v>
      </c>
      <c r="C268" s="23">
        <v>7.88</v>
      </c>
      <c r="D268" s="22">
        <v>82371</v>
      </c>
      <c r="E268" s="22">
        <v>78269</v>
      </c>
      <c r="F268" s="22">
        <v>83281</v>
      </c>
      <c r="K268" s="24"/>
    </row>
    <row r="269" spans="1:14">
      <c r="B269" t="s">
        <v>535</v>
      </c>
      <c r="C269" s="23">
        <v>7.46</v>
      </c>
      <c r="D269" s="22">
        <v>95904</v>
      </c>
      <c r="E269" s="22">
        <v>93904</v>
      </c>
      <c r="F269" s="22">
        <v>94799</v>
      </c>
      <c r="K269" s="24"/>
    </row>
    <row r="270" spans="1:14">
      <c r="B270" t="s">
        <v>536</v>
      </c>
      <c r="C270" s="23">
        <v>22.18</v>
      </c>
      <c r="D270" s="22">
        <v>274080</v>
      </c>
      <c r="E270" s="22">
        <v>267018</v>
      </c>
      <c r="F270" s="22">
        <v>267702</v>
      </c>
      <c r="G270" s="8">
        <f>SUM(C267:C269)</f>
        <v>22.18</v>
      </c>
      <c r="H270" s="22">
        <f t="shared" ref="H270:J270" si="2">SUM(D267:D269)</f>
        <v>274080</v>
      </c>
      <c r="I270" s="22">
        <f t="shared" si="2"/>
        <v>267018</v>
      </c>
      <c r="J270" s="22">
        <f t="shared" si="2"/>
        <v>267702</v>
      </c>
      <c r="K270" s="24"/>
      <c r="L270" s="8"/>
      <c r="M270" s="8"/>
      <c r="N270" s="8"/>
    </row>
    <row r="271" spans="1:14">
      <c r="A271" t="s">
        <v>405</v>
      </c>
      <c r="B271" t="s">
        <v>405</v>
      </c>
      <c r="C271" s="23">
        <v>12.89</v>
      </c>
      <c r="D271" s="22">
        <v>55131</v>
      </c>
      <c r="E271" s="22">
        <v>52705</v>
      </c>
      <c r="F271" s="22">
        <v>54196</v>
      </c>
      <c r="K271" s="24"/>
    </row>
    <row r="272" spans="1:14">
      <c r="B272" t="s">
        <v>406</v>
      </c>
      <c r="C272" s="23">
        <v>11.47</v>
      </c>
      <c r="D272" s="22">
        <v>37025</v>
      </c>
      <c r="E272" s="22">
        <v>34640</v>
      </c>
      <c r="F272" s="22">
        <v>46957</v>
      </c>
      <c r="K272" s="24"/>
    </row>
    <row r="273" spans="1:11">
      <c r="B273" t="s">
        <v>407</v>
      </c>
      <c r="C273" s="23">
        <v>12.26</v>
      </c>
      <c r="D273" s="22">
        <v>87580</v>
      </c>
      <c r="E273" s="22">
        <v>91141</v>
      </c>
      <c r="F273" s="22">
        <v>100164</v>
      </c>
      <c r="K273" s="24"/>
    </row>
    <row r="274" spans="1:11">
      <c r="B274" t="s">
        <v>408</v>
      </c>
      <c r="C274" s="23">
        <v>9.68</v>
      </c>
      <c r="D274" s="22">
        <v>107899</v>
      </c>
      <c r="E274" s="22">
        <v>111690</v>
      </c>
      <c r="F274" s="22">
        <v>118459</v>
      </c>
      <c r="K274" s="24"/>
    </row>
    <row r="275" spans="1:11">
      <c r="B275" t="s">
        <v>409</v>
      </c>
      <c r="C275" s="23">
        <v>10.02</v>
      </c>
      <c r="D275" s="22">
        <v>85599</v>
      </c>
      <c r="E275" s="22">
        <v>87354</v>
      </c>
      <c r="F275" s="22">
        <v>108441</v>
      </c>
      <c r="K275" s="24"/>
    </row>
    <row r="276" spans="1:11">
      <c r="B276" t="s">
        <v>536</v>
      </c>
      <c r="C276" s="23">
        <v>56.32</v>
      </c>
      <c r="D276" s="22">
        <v>373234</v>
      </c>
      <c r="E276" s="22">
        <v>377530</v>
      </c>
      <c r="F276" s="22">
        <v>428217</v>
      </c>
      <c r="G276" s="22">
        <f t="shared" ref="G276:I276" si="3">SUM(C271:C275)</f>
        <v>56.319999999999993</v>
      </c>
      <c r="H276" s="22">
        <f t="shared" si="3"/>
        <v>373234</v>
      </c>
      <c r="I276" s="22">
        <f t="shared" si="3"/>
        <v>377530</v>
      </c>
      <c r="J276" s="22">
        <f>SUM(F271:F275)</f>
        <v>428217</v>
      </c>
      <c r="K276" s="24"/>
    </row>
    <row r="277" spans="1:11">
      <c r="A277" t="s">
        <v>411</v>
      </c>
      <c r="B277" t="s">
        <v>411</v>
      </c>
      <c r="C277" s="23">
        <v>12.51</v>
      </c>
      <c r="D277" s="22">
        <v>176823</v>
      </c>
      <c r="E277" s="22">
        <v>191239</v>
      </c>
      <c r="F277" s="22">
        <v>211361</v>
      </c>
      <c r="K277" s="24"/>
    </row>
    <row r="278" spans="1:11">
      <c r="B278" t="s">
        <v>412</v>
      </c>
      <c r="C278" s="23">
        <v>13.85</v>
      </c>
      <c r="D278" s="22">
        <v>218788</v>
      </c>
      <c r="E278" s="22">
        <v>240353</v>
      </c>
      <c r="F278" s="22">
        <v>268729</v>
      </c>
      <c r="K278" s="24"/>
    </row>
    <row r="279" spans="1:11">
      <c r="B279" t="s">
        <v>413</v>
      </c>
      <c r="C279" s="23">
        <v>10.31</v>
      </c>
      <c r="D279" s="22">
        <v>57702</v>
      </c>
      <c r="E279" s="22">
        <v>73293</v>
      </c>
      <c r="F279" s="22">
        <v>127015</v>
      </c>
      <c r="K279" s="24"/>
    </row>
    <row r="280" spans="1:11">
      <c r="B280" t="s">
        <v>536</v>
      </c>
      <c r="C280" s="23">
        <v>36.67</v>
      </c>
      <c r="D280" s="22">
        <v>453313</v>
      </c>
      <c r="E280" s="22">
        <v>504885</v>
      </c>
      <c r="F280" s="22">
        <v>607105</v>
      </c>
      <c r="G280" s="22">
        <f>SUM(C277:C279)</f>
        <v>36.67</v>
      </c>
      <c r="H280" s="22">
        <f t="shared" ref="H280:J280" si="4">SUM(D277:D279)</f>
        <v>453313</v>
      </c>
      <c r="I280" s="22">
        <f t="shared" si="4"/>
        <v>504885</v>
      </c>
      <c r="J280" s="22">
        <f t="shared" si="4"/>
        <v>607105</v>
      </c>
      <c r="K280" s="24"/>
    </row>
    <row r="281" spans="1:11">
      <c r="A281" t="s">
        <v>415</v>
      </c>
      <c r="B281" t="s">
        <v>416</v>
      </c>
      <c r="C281" s="23">
        <v>28.05</v>
      </c>
      <c r="D281" s="22">
        <v>181335</v>
      </c>
      <c r="E281" s="22">
        <v>191203</v>
      </c>
      <c r="F281" s="22">
        <v>196360</v>
      </c>
      <c r="K281" s="24"/>
    </row>
    <row r="282" spans="1:11">
      <c r="B282" t="s">
        <v>417</v>
      </c>
      <c r="C282" s="23">
        <v>92.53</v>
      </c>
      <c r="D282" s="22">
        <v>261878</v>
      </c>
      <c r="E282" s="22">
        <v>331837</v>
      </c>
      <c r="F282" s="22">
        <v>360787</v>
      </c>
      <c r="K282" s="24"/>
    </row>
    <row r="283" spans="1:11">
      <c r="B283" t="s">
        <v>418</v>
      </c>
      <c r="C283" s="23">
        <v>11.65</v>
      </c>
      <c r="D283" s="22">
        <v>40983</v>
      </c>
      <c r="E283" s="22">
        <v>39139</v>
      </c>
      <c r="F283" s="22">
        <v>37783</v>
      </c>
      <c r="K283" s="24"/>
    </row>
    <row r="284" spans="1:11">
      <c r="B284" t="s">
        <v>536</v>
      </c>
      <c r="C284" s="23">
        <v>132.22999999999999</v>
      </c>
      <c r="D284" s="22">
        <v>484196</v>
      </c>
      <c r="E284" s="22">
        <v>562179</v>
      </c>
      <c r="F284" s="22">
        <v>594930</v>
      </c>
      <c r="G284" s="23">
        <f>SUM(C281:C283)</f>
        <v>132.22999999999999</v>
      </c>
      <c r="H284" s="24">
        <f t="shared" ref="H284:J284" si="5">SUM(D281:D283)</f>
        <v>484196</v>
      </c>
      <c r="I284" s="24">
        <f t="shared" si="5"/>
        <v>562179</v>
      </c>
      <c r="J284" s="24">
        <f t="shared" si="5"/>
        <v>594930</v>
      </c>
      <c r="K284" s="24"/>
    </row>
    <row r="285" spans="1:11">
      <c r="A285" t="s">
        <v>420</v>
      </c>
      <c r="B285" t="s">
        <v>421</v>
      </c>
      <c r="C285" s="23">
        <v>13.47</v>
      </c>
      <c r="D285" s="22">
        <v>137757</v>
      </c>
      <c r="E285" s="22">
        <v>147458</v>
      </c>
      <c r="F285" s="22">
        <v>143523</v>
      </c>
      <c r="H285" s="24"/>
      <c r="I285" s="24"/>
      <c r="J285" s="24"/>
      <c r="K285" s="24"/>
    </row>
    <row r="286" spans="1:11">
      <c r="B286" t="s">
        <v>420</v>
      </c>
      <c r="C286" s="23">
        <v>7.13</v>
      </c>
      <c r="D286" s="22">
        <v>89362</v>
      </c>
      <c r="E286" s="22">
        <v>83753</v>
      </c>
      <c r="F286" s="22">
        <v>85624</v>
      </c>
      <c r="H286" s="24"/>
      <c r="I286" s="24"/>
      <c r="J286" s="24"/>
      <c r="K286" s="24"/>
    </row>
    <row r="287" spans="1:11">
      <c r="B287" t="s">
        <v>422</v>
      </c>
      <c r="C287" s="23">
        <v>6.39</v>
      </c>
      <c r="D287" s="22">
        <v>85921</v>
      </c>
      <c r="E287" s="22">
        <v>82133</v>
      </c>
      <c r="F287" s="22">
        <v>80229</v>
      </c>
      <c r="H287" s="24"/>
      <c r="I287" s="24"/>
      <c r="J287" s="24"/>
      <c r="K287" s="24"/>
    </row>
    <row r="288" spans="1:11">
      <c r="B288" t="s">
        <v>536</v>
      </c>
      <c r="C288" s="23">
        <v>26.99</v>
      </c>
      <c r="D288" s="22">
        <v>313040</v>
      </c>
      <c r="E288" s="22">
        <v>313344</v>
      </c>
      <c r="F288" s="22">
        <v>309376</v>
      </c>
      <c r="G288" s="23">
        <f>SUM(C285:C287)</f>
        <v>26.990000000000002</v>
      </c>
      <c r="H288" s="24">
        <f t="shared" ref="H288:J288" si="6">SUM(D285:D287)</f>
        <v>313040</v>
      </c>
      <c r="I288" s="24">
        <f t="shared" si="6"/>
        <v>313344</v>
      </c>
      <c r="J288" s="24">
        <f t="shared" si="6"/>
        <v>309376</v>
      </c>
      <c r="K288" s="24"/>
    </row>
    <row r="289" spans="1:11">
      <c r="A289" t="s">
        <v>424</v>
      </c>
      <c r="B289" t="s">
        <v>424</v>
      </c>
      <c r="C289" s="23">
        <v>12.19</v>
      </c>
      <c r="D289" s="22">
        <v>238214</v>
      </c>
      <c r="E289" s="22">
        <v>243297</v>
      </c>
      <c r="F289" s="22">
        <v>266681</v>
      </c>
      <c r="K289" s="24"/>
    </row>
    <row r="290" spans="1:11">
      <c r="B290" t="s">
        <v>425</v>
      </c>
      <c r="C290" s="23">
        <v>18.41</v>
      </c>
      <c r="D290" s="22">
        <v>107047</v>
      </c>
      <c r="E290" s="22">
        <v>126989</v>
      </c>
      <c r="F290" s="22">
        <v>144317</v>
      </c>
      <c r="K290" s="24"/>
    </row>
    <row r="291" spans="1:11">
      <c r="B291" t="s">
        <v>536</v>
      </c>
      <c r="C291" s="23">
        <v>30.6</v>
      </c>
      <c r="D291" s="22">
        <v>345261</v>
      </c>
      <c r="E291" s="22">
        <v>370286</v>
      </c>
      <c r="F291" s="22">
        <v>410998</v>
      </c>
      <c r="G291" s="23">
        <f>SUM(C289:C290)</f>
        <v>30.6</v>
      </c>
      <c r="H291" s="22">
        <f>SUM(D289:D290)</f>
        <v>345261</v>
      </c>
      <c r="I291" s="22">
        <f t="shared" ref="I291:J291" si="7">SUM(E289:E290)</f>
        <v>370286</v>
      </c>
      <c r="J291" s="22">
        <f t="shared" si="7"/>
        <v>410998</v>
      </c>
      <c r="K291" s="24"/>
    </row>
    <row r="292" spans="1:11">
      <c r="A292" t="s">
        <v>427</v>
      </c>
      <c r="B292" t="s">
        <v>427</v>
      </c>
      <c r="C292" s="23">
        <v>15.12</v>
      </c>
      <c r="D292" s="22">
        <v>140586</v>
      </c>
      <c r="E292" s="22">
        <v>189500</v>
      </c>
      <c r="F292" s="22">
        <v>190657</v>
      </c>
      <c r="J292" s="24">
        <f>F292</f>
        <v>190657</v>
      </c>
      <c r="K292" s="24"/>
    </row>
    <row r="293" spans="1:11">
      <c r="A293" t="s">
        <v>172</v>
      </c>
      <c r="B293" t="s">
        <v>172</v>
      </c>
      <c r="C293" s="23">
        <v>8.9499999999999993</v>
      </c>
      <c r="D293" s="22">
        <v>101886</v>
      </c>
      <c r="E293" s="22">
        <v>106748</v>
      </c>
      <c r="F293" s="22">
        <v>106838</v>
      </c>
      <c r="J293" s="24">
        <f>F293</f>
        <v>106838</v>
      </c>
      <c r="K293" s="24"/>
    </row>
    <row r="294" spans="1:11">
      <c r="B294" t="s">
        <v>173</v>
      </c>
      <c r="C294" s="23">
        <v>6.55</v>
      </c>
      <c r="D294" s="22">
        <v>100399</v>
      </c>
      <c r="E294" s="22">
        <v>98172</v>
      </c>
      <c r="F294" s="22">
        <v>98113</v>
      </c>
      <c r="K294" s="24"/>
    </row>
    <row r="295" spans="1:11">
      <c r="B295" t="s">
        <v>536</v>
      </c>
      <c r="C295" s="23">
        <v>15.5</v>
      </c>
      <c r="D295" s="22">
        <v>202285</v>
      </c>
      <c r="E295" s="22">
        <v>204920</v>
      </c>
      <c r="F295" s="22">
        <v>211501</v>
      </c>
      <c r="G295" s="23">
        <f>SUM(C293:C294)</f>
        <v>15.5</v>
      </c>
      <c r="H295" s="23">
        <f t="shared" ref="H295:J295" si="8">SUM(D293:D294)</f>
        <v>202285</v>
      </c>
      <c r="I295" s="23">
        <f t="shared" si="8"/>
        <v>204920</v>
      </c>
      <c r="J295" s="25">
        <f t="shared" si="8"/>
        <v>204951</v>
      </c>
      <c r="K295" s="24"/>
    </row>
    <row r="296" spans="1:11">
      <c r="A296" t="s">
        <v>175</v>
      </c>
      <c r="B296" t="s">
        <v>176</v>
      </c>
      <c r="C296" s="23">
        <v>21.15</v>
      </c>
      <c r="D296" s="22">
        <v>226162</v>
      </c>
      <c r="E296" s="22">
        <v>246906</v>
      </c>
      <c r="F296" s="22">
        <v>264918</v>
      </c>
      <c r="K296" s="24"/>
    </row>
    <row r="297" spans="1:11">
      <c r="B297" t="s">
        <v>175</v>
      </c>
      <c r="C297" s="23">
        <v>11.09</v>
      </c>
      <c r="D297" s="22">
        <v>148722</v>
      </c>
      <c r="E297" s="22">
        <v>145018</v>
      </c>
      <c r="F297" s="22">
        <v>142327</v>
      </c>
      <c r="K297" s="24"/>
    </row>
    <row r="298" spans="1:11">
      <c r="B298" t="s">
        <v>536</v>
      </c>
      <c r="C298" s="23">
        <v>32.24</v>
      </c>
      <c r="D298" s="22">
        <v>374884</v>
      </c>
      <c r="E298" s="22">
        <v>391924</v>
      </c>
      <c r="F298" s="22">
        <v>407245</v>
      </c>
      <c r="G298" s="23">
        <f>SUM(C296:C297)</f>
        <v>32.239999999999995</v>
      </c>
      <c r="H298" s="23">
        <f t="shared" ref="H298:J298" si="9">SUM(D296:D297)</f>
        <v>374884</v>
      </c>
      <c r="I298" s="23">
        <f t="shared" si="9"/>
        <v>391924</v>
      </c>
      <c r="J298" s="23">
        <f t="shared" si="9"/>
        <v>407245</v>
      </c>
      <c r="K298" s="24"/>
    </row>
    <row r="299" spans="1:11">
      <c r="A299" t="s">
        <v>178</v>
      </c>
      <c r="B299" t="s">
        <v>304</v>
      </c>
      <c r="C299" s="23">
        <v>8.89</v>
      </c>
      <c r="D299" s="22">
        <v>136022</v>
      </c>
      <c r="E299" s="22">
        <v>157316</v>
      </c>
      <c r="F299" s="22">
        <v>103996</v>
      </c>
      <c r="K299" s="24"/>
    </row>
    <row r="300" spans="1:11">
      <c r="B300" t="s">
        <v>305</v>
      </c>
      <c r="C300" s="23">
        <v>8.66</v>
      </c>
      <c r="D300" s="22">
        <v>90645</v>
      </c>
      <c r="E300" s="22">
        <v>98391</v>
      </c>
      <c r="F300" s="22">
        <v>164512</v>
      </c>
      <c r="K300" s="24"/>
    </row>
    <row r="301" spans="1:11">
      <c r="B301" t="s">
        <v>536</v>
      </c>
      <c r="C301" s="23">
        <v>17.55</v>
      </c>
      <c r="D301" s="22">
        <v>226667</v>
      </c>
      <c r="E301" s="22">
        <v>255707</v>
      </c>
      <c r="F301" s="22">
        <v>268508</v>
      </c>
      <c r="G301" s="23">
        <f>SUM(C299:C300)</f>
        <v>17.55</v>
      </c>
      <c r="H301" s="23">
        <f t="shared" ref="H301:J301" si="10">SUM(D299:D300)</f>
        <v>226667</v>
      </c>
      <c r="I301" s="23">
        <f t="shared" si="10"/>
        <v>255707</v>
      </c>
      <c r="J301" s="23">
        <f t="shared" si="10"/>
        <v>268508</v>
      </c>
      <c r="K301" s="24"/>
    </row>
    <row r="302" spans="1:11">
      <c r="A302" t="s">
        <v>307</v>
      </c>
      <c r="B302" t="s">
        <v>308</v>
      </c>
      <c r="C302" s="23">
        <v>12.05</v>
      </c>
      <c r="D302" s="22">
        <v>106013</v>
      </c>
      <c r="E302" s="22">
        <v>102182</v>
      </c>
      <c r="F302" s="22">
        <v>102089</v>
      </c>
      <c r="K302" s="24"/>
    </row>
    <row r="303" spans="1:11">
      <c r="B303" t="s">
        <v>307</v>
      </c>
      <c r="C303" s="23">
        <v>11.01</v>
      </c>
      <c r="D303" s="22">
        <v>100304</v>
      </c>
      <c r="E303" s="22">
        <v>98906</v>
      </c>
      <c r="F303" s="22">
        <v>98863</v>
      </c>
      <c r="K303" s="24"/>
    </row>
    <row r="304" spans="1:11">
      <c r="B304" t="s">
        <v>309</v>
      </c>
      <c r="C304" s="23">
        <v>14.59</v>
      </c>
      <c r="D304" s="22">
        <v>220974</v>
      </c>
      <c r="E304" s="22">
        <v>228159</v>
      </c>
      <c r="F304" s="22">
        <v>247851</v>
      </c>
      <c r="K304" s="24"/>
    </row>
    <row r="305" spans="1:11">
      <c r="B305" t="s">
        <v>536</v>
      </c>
      <c r="C305" s="23">
        <v>37.65</v>
      </c>
      <c r="D305" s="22">
        <v>427291</v>
      </c>
      <c r="E305" s="22">
        <v>429247</v>
      </c>
      <c r="F305" s="22">
        <v>463804</v>
      </c>
      <c r="G305" s="23">
        <f>SUM(C302:C304)</f>
        <v>37.650000000000006</v>
      </c>
      <c r="H305" s="23">
        <f t="shared" ref="H305:J305" si="11">SUM(D302:D304)</f>
        <v>427291</v>
      </c>
      <c r="I305" s="23">
        <f t="shared" si="11"/>
        <v>429247</v>
      </c>
      <c r="J305" s="25">
        <f t="shared" si="11"/>
        <v>448803</v>
      </c>
      <c r="K305" s="24"/>
    </row>
    <row r="306" spans="1:11">
      <c r="A306" t="s">
        <v>311</v>
      </c>
      <c r="B306" t="s">
        <v>311</v>
      </c>
      <c r="C306" s="23">
        <v>12.22</v>
      </c>
      <c r="D306" s="22">
        <v>189338</v>
      </c>
      <c r="E306" s="22">
        <v>212253</v>
      </c>
      <c r="F306" s="22">
        <v>224074</v>
      </c>
      <c r="G306" s="23"/>
      <c r="H306" s="23"/>
      <c r="I306" s="23"/>
      <c r="J306" s="23"/>
      <c r="K306" s="24"/>
    </row>
    <row r="307" spans="1:11">
      <c r="B307" t="s">
        <v>312</v>
      </c>
      <c r="C307" s="23">
        <v>9.5</v>
      </c>
      <c r="D307" s="22">
        <v>136396</v>
      </c>
      <c r="E307" s="22">
        <v>146289</v>
      </c>
      <c r="F307" s="22">
        <v>149053</v>
      </c>
      <c r="K307" s="24"/>
    </row>
    <row r="308" spans="1:11">
      <c r="B308" t="s">
        <v>536</v>
      </c>
      <c r="C308" s="23">
        <v>21.72</v>
      </c>
      <c r="D308" s="22">
        <v>325734</v>
      </c>
      <c r="E308" s="22">
        <v>358542</v>
      </c>
      <c r="F308" s="22">
        <v>373127</v>
      </c>
      <c r="G308" s="23">
        <f>SUM(C306:C307)</f>
        <v>21.72</v>
      </c>
      <c r="H308" s="23">
        <f t="shared" ref="H308:J308" si="12">SUM(D306:D307)</f>
        <v>325734</v>
      </c>
      <c r="I308" s="23">
        <f t="shared" si="12"/>
        <v>358542</v>
      </c>
      <c r="J308" s="23">
        <f t="shared" si="12"/>
        <v>373127</v>
      </c>
      <c r="K308" s="24"/>
    </row>
    <row r="309" spans="1:11">
      <c r="A309" t="s">
        <v>314</v>
      </c>
      <c r="B309" t="s">
        <v>179</v>
      </c>
      <c r="C309" s="23">
        <v>10.55</v>
      </c>
      <c r="D309" s="22">
        <v>107913</v>
      </c>
      <c r="E309" s="22">
        <v>116666</v>
      </c>
      <c r="F309" s="22">
        <v>126597</v>
      </c>
      <c r="K309" s="24"/>
    </row>
    <row r="310" spans="1:11">
      <c r="B310" t="s">
        <v>314</v>
      </c>
      <c r="C310" s="23">
        <v>14.64</v>
      </c>
      <c r="D310" s="22">
        <v>189775</v>
      </c>
      <c r="E310" s="22">
        <v>201291</v>
      </c>
      <c r="F310" s="22">
        <v>204871</v>
      </c>
      <c r="K310" s="24"/>
    </row>
    <row r="311" spans="1:11">
      <c r="B311" t="s">
        <v>180</v>
      </c>
      <c r="C311" s="23">
        <v>14.47</v>
      </c>
      <c r="D311" s="22">
        <v>105808</v>
      </c>
      <c r="E311" s="22">
        <v>107069</v>
      </c>
      <c r="F311" s="22">
        <v>124122</v>
      </c>
      <c r="K311" s="24"/>
    </row>
    <row r="312" spans="1:11">
      <c r="B312" t="s">
        <v>181</v>
      </c>
      <c r="C312" s="23">
        <v>15.66</v>
      </c>
      <c r="D312" s="22">
        <v>59838</v>
      </c>
      <c r="E312" s="22">
        <v>63985</v>
      </c>
      <c r="F312" s="22">
        <v>68258</v>
      </c>
      <c r="K312" s="24"/>
    </row>
    <row r="313" spans="1:11">
      <c r="B313" t="s">
        <v>536</v>
      </c>
      <c r="C313" s="23">
        <v>55.32</v>
      </c>
      <c r="D313" s="22">
        <v>463334</v>
      </c>
      <c r="E313" s="22">
        <v>489011</v>
      </c>
      <c r="F313" s="22">
        <v>523848</v>
      </c>
      <c r="G313" s="23">
        <f>SUM(C309:C312)</f>
        <v>55.320000000000007</v>
      </c>
      <c r="H313" s="23">
        <f t="shared" ref="H313:J313" si="13">SUM(D309:D312)</f>
        <v>463334</v>
      </c>
      <c r="I313" s="23">
        <f t="shared" si="13"/>
        <v>489011</v>
      </c>
      <c r="J313" s="23">
        <f t="shared" si="13"/>
        <v>523848</v>
      </c>
      <c r="K313" s="24"/>
    </row>
    <row r="314" spans="1:11">
      <c r="A314" t="s">
        <v>111</v>
      </c>
      <c r="B314" t="s">
        <v>111</v>
      </c>
      <c r="C314" s="23">
        <v>14.06</v>
      </c>
      <c r="D314" s="22">
        <v>214734</v>
      </c>
      <c r="E314" s="22">
        <v>214137</v>
      </c>
      <c r="F314" s="22">
        <v>223780</v>
      </c>
      <c r="J314" s="24">
        <f>F314</f>
        <v>223780</v>
      </c>
      <c r="K314" s="24"/>
    </row>
    <row r="315" spans="1:11">
      <c r="A315" t="s">
        <v>112</v>
      </c>
      <c r="B315" t="s">
        <v>112</v>
      </c>
      <c r="C315" s="23">
        <v>7.42</v>
      </c>
      <c r="D315" s="22">
        <v>89759</v>
      </c>
      <c r="E315" s="22">
        <v>91779</v>
      </c>
      <c r="F315" s="22">
        <v>94609</v>
      </c>
      <c r="K315" s="24"/>
    </row>
    <row r="316" spans="1:11">
      <c r="B316" t="s">
        <v>113</v>
      </c>
      <c r="C316" s="23">
        <v>57.48</v>
      </c>
      <c r="D316" s="22">
        <v>145458</v>
      </c>
      <c r="E316" s="22">
        <v>163428</v>
      </c>
      <c r="F316" s="22">
        <v>197258</v>
      </c>
      <c r="K316" s="24"/>
    </row>
    <row r="317" spans="1:11">
      <c r="B317" t="s">
        <v>536</v>
      </c>
      <c r="C317" s="23">
        <v>64.900000000000006</v>
      </c>
      <c r="D317" s="22">
        <v>235217</v>
      </c>
      <c r="E317" s="22">
        <v>255207</v>
      </c>
      <c r="F317" s="22">
        <v>291867</v>
      </c>
      <c r="G317" s="23">
        <f>SUM(C315:C316)</f>
        <v>64.899999999999991</v>
      </c>
      <c r="H317" s="23">
        <f t="shared" ref="H317:J317" si="14">SUM(D315:D316)</f>
        <v>235217</v>
      </c>
      <c r="I317" s="23">
        <f t="shared" si="14"/>
        <v>255207</v>
      </c>
      <c r="J317" s="23">
        <f t="shared" si="14"/>
        <v>291867</v>
      </c>
      <c r="K317" s="24"/>
    </row>
    <row r="318" spans="1:11">
      <c r="A318" t="s">
        <v>115</v>
      </c>
      <c r="B318" t="s">
        <v>116</v>
      </c>
      <c r="C318" s="23">
        <v>5.89</v>
      </c>
      <c r="D318" s="22">
        <v>14270</v>
      </c>
      <c r="E318" s="22">
        <v>12992</v>
      </c>
      <c r="F318" s="22">
        <v>14383</v>
      </c>
      <c r="K318" s="24"/>
    </row>
    <row r="319" spans="1:11">
      <c r="B319" t="s">
        <v>117</v>
      </c>
      <c r="C319" s="23">
        <v>4.55</v>
      </c>
      <c r="D319" s="22">
        <v>27543</v>
      </c>
      <c r="E319" s="22">
        <v>25753</v>
      </c>
      <c r="F319" s="22">
        <v>24895</v>
      </c>
      <c r="K319" s="24"/>
    </row>
    <row r="320" spans="1:11">
      <c r="B320" t="s">
        <v>118</v>
      </c>
      <c r="C320" s="23">
        <v>6.57</v>
      </c>
      <c r="D320" s="22">
        <v>43422</v>
      </c>
      <c r="E320" s="22">
        <v>42503</v>
      </c>
      <c r="F320" s="22">
        <v>49863</v>
      </c>
      <c r="K320" s="24"/>
    </row>
    <row r="321" spans="1:11">
      <c r="B321" t="s">
        <v>115</v>
      </c>
      <c r="C321" s="23">
        <v>10.28</v>
      </c>
      <c r="D321" s="22">
        <v>64701</v>
      </c>
      <c r="E321" s="22">
        <v>60281</v>
      </c>
      <c r="F321" s="22">
        <v>65739</v>
      </c>
      <c r="K321" s="24"/>
    </row>
    <row r="322" spans="1:11">
      <c r="B322" t="s">
        <v>119</v>
      </c>
      <c r="C322" s="23">
        <v>6.31</v>
      </c>
      <c r="D322" s="22">
        <v>105534</v>
      </c>
      <c r="E322" s="22">
        <v>102521</v>
      </c>
      <c r="F322" s="22">
        <v>111161</v>
      </c>
      <c r="K322" s="24"/>
    </row>
    <row r="323" spans="1:11">
      <c r="B323" t="s">
        <v>120</v>
      </c>
      <c r="C323" s="23">
        <v>6.97</v>
      </c>
      <c r="D323" s="22">
        <v>26911</v>
      </c>
      <c r="E323" s="22">
        <v>26874</v>
      </c>
      <c r="F323" s="22">
        <v>39485</v>
      </c>
      <c r="K323" s="24"/>
    </row>
    <row r="324" spans="1:11">
      <c r="B324" t="s">
        <v>536</v>
      </c>
      <c r="C324" s="23">
        <v>40.57</v>
      </c>
      <c r="D324" s="22">
        <v>282381</v>
      </c>
      <c r="E324" s="22">
        <v>270924</v>
      </c>
      <c r="F324" s="22">
        <v>305526</v>
      </c>
      <c r="G324" s="23">
        <f>SUM(C318:C323)</f>
        <v>40.57</v>
      </c>
      <c r="H324" s="23">
        <f t="shared" ref="H324:J324" si="15">SUM(D318:D323)</f>
        <v>282381</v>
      </c>
      <c r="I324" s="23">
        <f t="shared" si="15"/>
        <v>270924</v>
      </c>
      <c r="J324" s="23">
        <f t="shared" si="15"/>
        <v>305526</v>
      </c>
      <c r="K324" s="24"/>
    </row>
    <row r="325" spans="1:11">
      <c r="A325" t="s">
        <v>122</v>
      </c>
      <c r="B325" t="s">
        <v>123</v>
      </c>
      <c r="C325" s="23">
        <v>37.049999999999997</v>
      </c>
      <c r="D325" s="22">
        <v>213335</v>
      </c>
      <c r="E325" s="22">
        <v>245125</v>
      </c>
      <c r="F325" s="22">
        <v>295434</v>
      </c>
      <c r="K325" s="24"/>
    </row>
    <row r="326" spans="1:11">
      <c r="B326" t="s">
        <v>124</v>
      </c>
      <c r="C326" s="23">
        <v>25.69</v>
      </c>
      <c r="D326" s="22">
        <v>223343</v>
      </c>
      <c r="E326" s="22">
        <v>238858</v>
      </c>
      <c r="F326" s="22">
        <v>267871</v>
      </c>
      <c r="K326" s="24"/>
    </row>
    <row r="327" spans="1:11">
      <c r="B327" t="s">
        <v>536</v>
      </c>
      <c r="C327" s="23">
        <v>62.74</v>
      </c>
      <c r="D327" s="22">
        <v>436678</v>
      </c>
      <c r="E327" s="22">
        <v>483983</v>
      </c>
      <c r="F327" s="22">
        <v>563305</v>
      </c>
      <c r="G327" s="23">
        <f>SUM(C325:C326)</f>
        <v>62.739999999999995</v>
      </c>
      <c r="H327" s="23">
        <f t="shared" ref="H327:J327" si="16">SUM(D325:D326)</f>
        <v>436678</v>
      </c>
      <c r="I327" s="23">
        <f t="shared" si="16"/>
        <v>483983</v>
      </c>
      <c r="J327" s="23">
        <f t="shared" si="16"/>
        <v>563305</v>
      </c>
      <c r="K327" s="24"/>
    </row>
    <row r="328" spans="1:11">
      <c r="A328" t="s">
        <v>253</v>
      </c>
      <c r="B328" t="s">
        <v>254</v>
      </c>
      <c r="C328" s="23">
        <v>7.12</v>
      </c>
      <c r="D328" s="22">
        <v>90140</v>
      </c>
      <c r="E328" s="22">
        <v>85992</v>
      </c>
      <c r="F328" s="22">
        <v>84963</v>
      </c>
      <c r="K328" s="24"/>
    </row>
    <row r="329" spans="1:11">
      <c r="B329" t="s">
        <v>255</v>
      </c>
      <c r="C329" s="23">
        <v>6.08</v>
      </c>
      <c r="D329" s="22">
        <v>43974</v>
      </c>
      <c r="E329" s="22">
        <v>39712</v>
      </c>
      <c r="F329" s="22">
        <v>45057</v>
      </c>
      <c r="K329" s="24"/>
    </row>
    <row r="330" spans="1:11">
      <c r="B330" t="s">
        <v>256</v>
      </c>
      <c r="C330" s="23">
        <v>3.61</v>
      </c>
      <c r="D330" s="22">
        <v>28699</v>
      </c>
      <c r="E330" s="22">
        <v>25230</v>
      </c>
      <c r="F330" s="22">
        <v>29265</v>
      </c>
      <c r="K330" s="24"/>
    </row>
    <row r="331" spans="1:11">
      <c r="B331" t="s">
        <v>257</v>
      </c>
      <c r="C331" s="23">
        <v>7.97</v>
      </c>
      <c r="D331" s="22">
        <v>67225</v>
      </c>
      <c r="E331" s="22">
        <v>63367</v>
      </c>
      <c r="F331" s="22">
        <v>75724</v>
      </c>
      <c r="K331" s="24"/>
    </row>
    <row r="332" spans="1:11">
      <c r="B332" t="s">
        <v>258</v>
      </c>
      <c r="C332" s="23">
        <v>2.71</v>
      </c>
      <c r="D332" s="22">
        <v>17491</v>
      </c>
      <c r="E332" s="22">
        <v>14877</v>
      </c>
      <c r="F332" s="22">
        <v>17299</v>
      </c>
      <c r="K332" s="24"/>
    </row>
    <row r="333" spans="1:11">
      <c r="B333" t="s">
        <v>259</v>
      </c>
      <c r="C333" s="23">
        <v>8.43</v>
      </c>
      <c r="D333" s="22">
        <v>80678</v>
      </c>
      <c r="E333" s="22">
        <v>79418</v>
      </c>
      <c r="F333" s="22">
        <v>91672</v>
      </c>
      <c r="K333" s="24"/>
    </row>
    <row r="334" spans="1:11">
      <c r="B334" t="s">
        <v>536</v>
      </c>
      <c r="C334" s="23">
        <v>35.92</v>
      </c>
      <c r="D334" s="22">
        <v>328207</v>
      </c>
      <c r="E334" s="22">
        <v>308596</v>
      </c>
      <c r="F334" s="22">
        <v>343980</v>
      </c>
      <c r="G334" s="23">
        <f>SUM(C328:C333)</f>
        <v>35.92</v>
      </c>
      <c r="H334" s="23">
        <f t="shared" ref="H334:J334" si="17">SUM(D328:D333)</f>
        <v>328207</v>
      </c>
      <c r="I334" s="23">
        <f t="shared" si="17"/>
        <v>308596</v>
      </c>
      <c r="J334" s="23">
        <f t="shared" si="17"/>
        <v>343980</v>
      </c>
      <c r="K334" s="24"/>
    </row>
    <row r="335" spans="1:11">
      <c r="A335" t="s">
        <v>261</v>
      </c>
      <c r="B335" t="s">
        <v>262</v>
      </c>
      <c r="C335" s="23">
        <v>208.26</v>
      </c>
      <c r="D335" s="22">
        <v>7238</v>
      </c>
      <c r="E335" s="22">
        <v>8380</v>
      </c>
      <c r="F335" s="22">
        <v>8258</v>
      </c>
      <c r="K335" s="24"/>
    </row>
    <row r="336" spans="1:11">
      <c r="B336" t="s">
        <v>261</v>
      </c>
      <c r="C336" s="23">
        <v>152.34</v>
      </c>
      <c r="D336" s="22">
        <v>78188</v>
      </c>
      <c r="E336" s="22">
        <v>102274</v>
      </c>
      <c r="F336" s="22">
        <v>131183</v>
      </c>
      <c r="K336" s="24"/>
    </row>
    <row r="337" spans="1:11">
      <c r="B337" t="s">
        <v>536</v>
      </c>
      <c r="C337" s="23">
        <v>360.6</v>
      </c>
      <c r="D337" s="22">
        <v>85426</v>
      </c>
      <c r="E337" s="22">
        <v>110654</v>
      </c>
      <c r="F337" s="22">
        <v>137441</v>
      </c>
      <c r="G337" s="23">
        <f>SUM(C335:C336)</f>
        <v>360.6</v>
      </c>
      <c r="H337" s="23">
        <f t="shared" ref="H337:J337" si="18">SUM(D335:D336)</f>
        <v>85426</v>
      </c>
      <c r="I337" s="23">
        <f t="shared" si="18"/>
        <v>110654</v>
      </c>
      <c r="J337" s="25">
        <f t="shared" si="18"/>
        <v>139441</v>
      </c>
      <c r="K337" s="24"/>
    </row>
    <row r="338" spans="1:11">
      <c r="A338" t="s">
        <v>264</v>
      </c>
      <c r="B338" t="s">
        <v>265</v>
      </c>
      <c r="C338" s="23">
        <v>6.49</v>
      </c>
      <c r="D338" s="22">
        <v>114723</v>
      </c>
      <c r="E338" s="22">
        <v>111294</v>
      </c>
      <c r="F338" s="22">
        <v>105269</v>
      </c>
      <c r="K338" s="24"/>
    </row>
    <row r="339" spans="1:11">
      <c r="B339" t="s">
        <v>266</v>
      </c>
      <c r="C339" s="23">
        <v>16.579999999999998</v>
      </c>
      <c r="D339" s="22">
        <v>127206</v>
      </c>
      <c r="E339" s="22">
        <v>137243</v>
      </c>
      <c r="F339" s="22">
        <v>136623</v>
      </c>
      <c r="K339" s="24"/>
    </row>
    <row r="340" spans="1:11">
      <c r="B340" t="s">
        <v>264</v>
      </c>
      <c r="C340" s="23">
        <v>11.44</v>
      </c>
      <c r="D340" s="22">
        <v>128451</v>
      </c>
      <c r="E340" s="22">
        <v>124392</v>
      </c>
      <c r="F340" s="22">
        <v>127820</v>
      </c>
      <c r="K340" s="24"/>
    </row>
    <row r="341" spans="1:11">
      <c r="B341" t="s">
        <v>267</v>
      </c>
      <c r="C341" s="23">
        <v>8.9</v>
      </c>
      <c r="D341" s="22">
        <v>105886</v>
      </c>
      <c r="E341" s="22">
        <v>103007</v>
      </c>
      <c r="F341" s="22">
        <v>104947</v>
      </c>
      <c r="K341" s="24"/>
    </row>
    <row r="342" spans="1:11">
      <c r="B342" t="s">
        <v>536</v>
      </c>
      <c r="C342" s="23">
        <v>43.41</v>
      </c>
      <c r="D342" s="22">
        <v>476266</v>
      </c>
      <c r="E342" s="22">
        <v>475936</v>
      </c>
      <c r="F342" s="22">
        <v>474659</v>
      </c>
      <c r="G342" s="23">
        <f>SUM(C338:C341)</f>
        <v>43.41</v>
      </c>
      <c r="H342" s="23">
        <f t="shared" ref="H342:J342" si="19">SUM(D338:D341)</f>
        <v>476266</v>
      </c>
      <c r="I342" s="23">
        <f t="shared" si="19"/>
        <v>475936</v>
      </c>
      <c r="J342" s="23">
        <f t="shared" si="19"/>
        <v>474659</v>
      </c>
      <c r="K342" s="24"/>
    </row>
    <row r="343" spans="1:11">
      <c r="A343" t="s">
        <v>269</v>
      </c>
      <c r="B343" t="s">
        <v>270</v>
      </c>
      <c r="C343" s="23">
        <v>33.44</v>
      </c>
      <c r="D343" s="22">
        <v>23174</v>
      </c>
      <c r="E343" s="22">
        <v>38037</v>
      </c>
      <c r="F343" s="22">
        <v>65859</v>
      </c>
      <c r="K343" s="24"/>
    </row>
    <row r="344" spans="1:11">
      <c r="B344" t="s">
        <v>269</v>
      </c>
      <c r="C344" s="23">
        <v>23.44</v>
      </c>
      <c r="D344" s="22">
        <v>58589</v>
      </c>
      <c r="E344" s="22">
        <v>70428</v>
      </c>
      <c r="F344" s="22">
        <v>80187</v>
      </c>
      <c r="K344" s="24"/>
    </row>
    <row r="345" spans="1:11">
      <c r="B345" t="s">
        <v>536</v>
      </c>
      <c r="C345" s="23">
        <v>56.88</v>
      </c>
      <c r="D345" s="22">
        <v>81763</v>
      </c>
      <c r="E345" s="22">
        <v>108465</v>
      </c>
      <c r="F345" s="22">
        <v>146046</v>
      </c>
      <c r="G345" s="23">
        <f>SUM(C343:C344)</f>
        <v>56.879999999999995</v>
      </c>
      <c r="H345" s="23">
        <f t="shared" ref="H345:J345" si="20">SUM(D343:D344)</f>
        <v>81763</v>
      </c>
      <c r="I345" s="23">
        <f t="shared" si="20"/>
        <v>108465</v>
      </c>
      <c r="J345" s="23">
        <f t="shared" si="20"/>
        <v>146046</v>
      </c>
      <c r="K345" s="24"/>
    </row>
    <row r="346" spans="1:11">
      <c r="A346" t="s">
        <v>272</v>
      </c>
      <c r="B346" t="s">
        <v>273</v>
      </c>
      <c r="C346" s="23">
        <v>7.52</v>
      </c>
      <c r="D346" s="22">
        <v>47130</v>
      </c>
      <c r="E346" s="22">
        <v>44513</v>
      </c>
      <c r="F346" s="22">
        <v>43117</v>
      </c>
      <c r="K346" s="24"/>
    </row>
    <row r="347" spans="1:11">
      <c r="B347" t="s">
        <v>274</v>
      </c>
      <c r="C347" s="23">
        <v>10.02</v>
      </c>
      <c r="D347" s="22">
        <v>92498</v>
      </c>
      <c r="E347" s="22">
        <v>81680</v>
      </c>
      <c r="F347" s="22">
        <v>92570</v>
      </c>
      <c r="K347" s="24"/>
    </row>
    <row r="348" spans="1:11">
      <c r="B348" t="s">
        <v>127</v>
      </c>
      <c r="C348" s="23">
        <v>6.25</v>
      </c>
      <c r="D348" s="22">
        <v>92145</v>
      </c>
      <c r="E348" s="22">
        <v>83844</v>
      </c>
      <c r="F348" s="22">
        <v>88692</v>
      </c>
      <c r="K348" s="24"/>
    </row>
    <row r="349" spans="1:11">
      <c r="B349" t="s">
        <v>272</v>
      </c>
      <c r="C349" s="23">
        <v>8.27</v>
      </c>
      <c r="D349" s="22">
        <v>69775</v>
      </c>
      <c r="E349" s="22">
        <v>63138</v>
      </c>
      <c r="F349" s="22">
        <v>65364</v>
      </c>
      <c r="K349" s="24"/>
    </row>
    <row r="350" spans="1:11">
      <c r="B350" t="s">
        <v>536</v>
      </c>
      <c r="C350" s="23">
        <v>32.06</v>
      </c>
      <c r="D350" s="22">
        <v>301548</v>
      </c>
      <c r="E350" s="22">
        <v>273175</v>
      </c>
      <c r="F350" s="22">
        <v>463804</v>
      </c>
      <c r="G350" s="23">
        <f>SUM(C346:C349)</f>
        <v>32.06</v>
      </c>
      <c r="H350" s="23">
        <f t="shared" ref="H350:J350" si="21">SUM(D346:D349)</f>
        <v>301548</v>
      </c>
      <c r="I350" s="23">
        <f t="shared" si="21"/>
        <v>273175</v>
      </c>
      <c r="J350" s="25">
        <f t="shared" si="21"/>
        <v>289743</v>
      </c>
      <c r="K350" s="24"/>
    </row>
    <row r="351" spans="1:11">
      <c r="A351" t="s">
        <v>129</v>
      </c>
      <c r="B351" t="s">
        <v>130</v>
      </c>
      <c r="C351" s="23">
        <v>28.12</v>
      </c>
      <c r="D351" s="22">
        <v>119564</v>
      </c>
      <c r="E351" s="22">
        <v>145327</v>
      </c>
      <c r="F351" s="22">
        <v>184818</v>
      </c>
      <c r="K351" s="24"/>
    </row>
    <row r="352" spans="1:11">
      <c r="B352" t="s">
        <v>129</v>
      </c>
      <c r="C352" s="23">
        <v>17.100000000000001</v>
      </c>
      <c r="D352" s="22">
        <v>157845</v>
      </c>
      <c r="E352" s="22">
        <v>161736</v>
      </c>
      <c r="F352" s="22">
        <v>167931</v>
      </c>
      <c r="K352" s="24"/>
    </row>
    <row r="353" spans="1:11">
      <c r="B353" t="s">
        <v>131</v>
      </c>
      <c r="C353" s="23">
        <v>9.83</v>
      </c>
      <c r="D353" s="22">
        <v>77176</v>
      </c>
      <c r="E353" s="22">
        <v>82724</v>
      </c>
      <c r="F353" s="22">
        <v>84843</v>
      </c>
      <c r="K353" s="24"/>
    </row>
    <row r="354" spans="1:11">
      <c r="B354" t="s">
        <v>536</v>
      </c>
      <c r="C354" s="23">
        <v>55.05</v>
      </c>
      <c r="D354" s="22">
        <v>354585</v>
      </c>
      <c r="E354" s="22">
        <v>389787</v>
      </c>
      <c r="F354" s="22">
        <v>437592</v>
      </c>
      <c r="G354" s="23">
        <f>SUM(C351:C353)</f>
        <v>55.05</v>
      </c>
      <c r="H354" s="23">
        <f t="shared" ref="H354:J354" si="22">SUM(D351:D353)</f>
        <v>354585</v>
      </c>
      <c r="I354" s="23">
        <f t="shared" si="22"/>
        <v>389787</v>
      </c>
      <c r="J354" s="23">
        <f t="shared" si="22"/>
        <v>437592</v>
      </c>
      <c r="K354" s="24"/>
    </row>
    <row r="355" spans="1:11">
      <c r="A355" t="s">
        <v>133</v>
      </c>
      <c r="B355" t="s">
        <v>134</v>
      </c>
      <c r="C355" s="23">
        <v>13.23</v>
      </c>
      <c r="D355" s="22">
        <v>103774</v>
      </c>
      <c r="E355" s="22">
        <v>103140</v>
      </c>
      <c r="F355" s="22">
        <v>107580</v>
      </c>
      <c r="K355" s="24"/>
    </row>
    <row r="356" spans="1:11">
      <c r="B356" t="s">
        <v>133</v>
      </c>
      <c r="C356" s="23">
        <v>13.14</v>
      </c>
      <c r="D356" s="22">
        <v>130673</v>
      </c>
      <c r="E356" s="22">
        <v>124789</v>
      </c>
      <c r="F356" s="22">
        <v>118797</v>
      </c>
      <c r="K356" s="24"/>
    </row>
    <row r="357" spans="1:11">
      <c r="B357" t="s">
        <v>135</v>
      </c>
      <c r="C357" s="23">
        <v>9.44</v>
      </c>
      <c r="D357" s="22">
        <v>105069</v>
      </c>
      <c r="E357" s="22">
        <v>99495</v>
      </c>
      <c r="F357" s="22">
        <v>98438</v>
      </c>
      <c r="K357" s="24"/>
    </row>
    <row r="358" spans="1:11">
      <c r="B358" t="s">
        <v>536</v>
      </c>
      <c r="C358" s="23">
        <v>35.81</v>
      </c>
      <c r="D358" s="22">
        <v>339516</v>
      </c>
      <c r="E358" s="22">
        <v>327424</v>
      </c>
      <c r="F358" s="22">
        <v>324815</v>
      </c>
      <c r="G358" s="23">
        <f>SUM(C355:C357)</f>
        <v>35.81</v>
      </c>
      <c r="H358" s="23">
        <f t="shared" ref="H358:J358" si="23">SUM(D355:D357)</f>
        <v>339516</v>
      </c>
      <c r="I358" s="23">
        <f t="shared" si="23"/>
        <v>327424</v>
      </c>
      <c r="J358" s="23">
        <f t="shared" si="23"/>
        <v>324815</v>
      </c>
      <c r="K358" s="24"/>
    </row>
    <row r="359" spans="1:11">
      <c r="A359" t="s">
        <v>198</v>
      </c>
      <c r="B359" t="s">
        <v>199</v>
      </c>
      <c r="C359" s="23">
        <v>8.85</v>
      </c>
      <c r="D359" s="22">
        <v>71688</v>
      </c>
      <c r="E359" s="22">
        <v>66756</v>
      </c>
      <c r="F359" s="22">
        <v>65752</v>
      </c>
      <c r="K359" s="24"/>
    </row>
    <row r="360" spans="1:11">
      <c r="B360" t="s">
        <v>200</v>
      </c>
      <c r="C360" s="23">
        <v>13.01</v>
      </c>
      <c r="D360" s="22">
        <v>87272</v>
      </c>
      <c r="E360" s="22">
        <v>91298</v>
      </c>
      <c r="F360" s="22">
        <v>100713</v>
      </c>
      <c r="K360" s="24"/>
    </row>
    <row r="361" spans="1:11">
      <c r="B361" t="s">
        <v>198</v>
      </c>
      <c r="C361" s="23">
        <v>15.94</v>
      </c>
      <c r="D361" s="22">
        <v>67044</v>
      </c>
      <c r="E361" s="22">
        <v>60673</v>
      </c>
      <c r="F361" s="22">
        <v>71560</v>
      </c>
      <c r="K361" s="24"/>
    </row>
    <row r="362" spans="1:11">
      <c r="B362" t="s">
        <v>536</v>
      </c>
      <c r="C362" s="23">
        <v>37.799999999999997</v>
      </c>
      <c r="D362" s="22">
        <v>226004</v>
      </c>
      <c r="E362" s="22">
        <v>218727</v>
      </c>
      <c r="F362" s="22">
        <v>238025</v>
      </c>
      <c r="G362" s="23">
        <f>SUM(C359:C361)</f>
        <v>37.799999999999997</v>
      </c>
      <c r="H362" s="23">
        <f t="shared" ref="H362:J362" si="24">SUM(D359:D361)</f>
        <v>226004</v>
      </c>
      <c r="I362" s="23">
        <f t="shared" si="24"/>
        <v>218727</v>
      </c>
      <c r="J362" s="23">
        <f t="shared" si="24"/>
        <v>238025</v>
      </c>
      <c r="K362" s="24"/>
    </row>
    <row r="363" spans="1:11">
      <c r="A363" t="s">
        <v>202</v>
      </c>
      <c r="B363" t="s">
        <v>203</v>
      </c>
      <c r="C363" s="23">
        <v>19.57</v>
      </c>
      <c r="D363" s="22">
        <v>80350</v>
      </c>
      <c r="E363" s="22">
        <v>101303</v>
      </c>
      <c r="F363" s="22">
        <v>127662</v>
      </c>
      <c r="K363" s="24"/>
    </row>
    <row r="364" spans="1:11">
      <c r="B364" t="s">
        <v>204</v>
      </c>
      <c r="C364" s="23">
        <v>13.1</v>
      </c>
      <c r="D364" s="22">
        <v>108074</v>
      </c>
      <c r="E364" s="22">
        <v>124731</v>
      </c>
      <c r="F364" s="22">
        <v>155140</v>
      </c>
      <c r="K364" s="24"/>
    </row>
    <row r="365" spans="1:11">
      <c r="B365" t="s">
        <v>202</v>
      </c>
      <c r="C365" s="23">
        <v>12.83</v>
      </c>
      <c r="D365" s="22">
        <v>153377</v>
      </c>
      <c r="E365" s="22">
        <v>154839</v>
      </c>
      <c r="F365" s="22">
        <v>143992</v>
      </c>
      <c r="K365" s="24"/>
    </row>
    <row r="366" spans="1:11">
      <c r="B366" t="s">
        <v>536</v>
      </c>
      <c r="C366" s="23">
        <v>45.5</v>
      </c>
      <c r="D366" s="22">
        <v>341761</v>
      </c>
      <c r="E366" s="22">
        <v>380873</v>
      </c>
      <c r="F366" s="22">
        <v>426764</v>
      </c>
      <c r="G366" s="23">
        <f>SUM(C363:C365)</f>
        <v>45.5</v>
      </c>
      <c r="H366" s="23">
        <f t="shared" ref="H366:J366" si="25">SUM(D363:D365)</f>
        <v>341801</v>
      </c>
      <c r="I366" s="23">
        <f t="shared" si="25"/>
        <v>380873</v>
      </c>
      <c r="J366" s="25">
        <f t="shared" si="25"/>
        <v>426794</v>
      </c>
      <c r="K366" s="24"/>
    </row>
    <row r="367" spans="1:11">
      <c r="A367" t="s">
        <v>206</v>
      </c>
      <c r="B367" t="s">
        <v>206</v>
      </c>
      <c r="C367" s="23">
        <v>7.65</v>
      </c>
      <c r="D367" s="22">
        <v>100094</v>
      </c>
      <c r="E367" s="22">
        <v>97441</v>
      </c>
      <c r="F367" s="22">
        <v>135043</v>
      </c>
      <c r="K367" s="24"/>
    </row>
    <row r="368" spans="1:11">
      <c r="B368" t="s">
        <v>207</v>
      </c>
      <c r="C368" s="23">
        <v>9.15</v>
      </c>
      <c r="D368" s="22">
        <v>129695</v>
      </c>
      <c r="E368" s="22">
        <v>138924</v>
      </c>
      <c r="F368" s="22">
        <v>92081</v>
      </c>
      <c r="K368" s="24"/>
    </row>
    <row r="369" spans="1:11">
      <c r="B369" t="s">
        <v>208</v>
      </c>
      <c r="C369" s="23">
        <v>7.84</v>
      </c>
      <c r="D369" s="22">
        <v>122244</v>
      </c>
      <c r="E369" s="22">
        <v>141544</v>
      </c>
      <c r="F369" s="22">
        <v>142372</v>
      </c>
      <c r="K369" s="24"/>
    </row>
    <row r="370" spans="1:11">
      <c r="B370" t="s">
        <v>536</v>
      </c>
      <c r="C370" s="23">
        <v>24.64</v>
      </c>
      <c r="D370" s="22">
        <v>352033</v>
      </c>
      <c r="E370" s="22">
        <v>377909</v>
      </c>
      <c r="F370" s="22">
        <v>369496</v>
      </c>
      <c r="G370" s="23">
        <f>SUM(C367:C369)</f>
        <v>24.64</v>
      </c>
      <c r="H370" s="23">
        <f t="shared" ref="H370:J370" si="26">SUM(D367:D369)</f>
        <v>352033</v>
      </c>
      <c r="I370" s="23">
        <f t="shared" si="26"/>
        <v>377909</v>
      </c>
      <c r="J370" s="23">
        <f t="shared" si="26"/>
        <v>369496</v>
      </c>
      <c r="K370" s="24"/>
    </row>
    <row r="371" spans="1:11">
      <c r="A371" t="s">
        <v>210</v>
      </c>
      <c r="B371" t="s">
        <v>211</v>
      </c>
      <c r="C371" s="23">
        <v>2.76</v>
      </c>
      <c r="D371" s="22">
        <v>67100</v>
      </c>
      <c r="E371" s="22">
        <v>63276</v>
      </c>
      <c r="F371" s="22">
        <v>69460</v>
      </c>
      <c r="K371" s="24"/>
    </row>
    <row r="372" spans="1:11">
      <c r="B372" t="s">
        <v>212</v>
      </c>
      <c r="C372" s="23">
        <v>4.18</v>
      </c>
      <c r="D372" s="22">
        <v>30602</v>
      </c>
      <c r="E372" s="22">
        <v>26678</v>
      </c>
      <c r="F372" s="22">
        <v>33892</v>
      </c>
      <c r="K372" s="24"/>
    </row>
    <row r="373" spans="1:11">
      <c r="B373" t="s">
        <v>213</v>
      </c>
      <c r="C373" s="23">
        <v>3.93</v>
      </c>
      <c r="D373" s="22">
        <v>32286</v>
      </c>
      <c r="E373" s="22">
        <v>28790</v>
      </c>
      <c r="F373" s="22">
        <v>36948</v>
      </c>
      <c r="K373" s="24"/>
    </row>
    <row r="374" spans="1:11">
      <c r="B374" t="s">
        <v>214</v>
      </c>
      <c r="C374" s="23">
        <v>3.78</v>
      </c>
      <c r="D374" s="22">
        <v>59797</v>
      </c>
      <c r="E374" s="22">
        <v>54632</v>
      </c>
      <c r="F374" s="22">
        <v>57365</v>
      </c>
      <c r="K374" s="24"/>
    </row>
    <row r="375" spans="1:11">
      <c r="B375" t="s">
        <v>215</v>
      </c>
      <c r="C375" s="23">
        <v>3.65</v>
      </c>
      <c r="D375" s="22">
        <v>68131</v>
      </c>
      <c r="E375" s="22">
        <v>62006</v>
      </c>
      <c r="F375" s="22">
        <v>69092</v>
      </c>
      <c r="K375" s="24"/>
    </row>
    <row r="376" spans="1:11">
      <c r="B376" t="s">
        <v>344</v>
      </c>
      <c r="C376" s="23">
        <v>2.2999999999999998</v>
      </c>
      <c r="D376" s="22">
        <v>52136</v>
      </c>
      <c r="E376" s="22">
        <v>47810</v>
      </c>
      <c r="F376" s="22">
        <v>56981</v>
      </c>
      <c r="K376" s="24"/>
    </row>
    <row r="377" spans="1:11">
      <c r="B377" t="s">
        <v>345</v>
      </c>
      <c r="C377" s="23">
        <v>3.79</v>
      </c>
      <c r="D377" s="22">
        <v>77615</v>
      </c>
      <c r="E377" s="22">
        <v>71314</v>
      </c>
      <c r="F377" s="22">
        <v>83717</v>
      </c>
      <c r="K377" s="24"/>
    </row>
    <row r="378" spans="1:11">
      <c r="B378" t="s">
        <v>210</v>
      </c>
      <c r="C378" s="23">
        <v>2.17</v>
      </c>
      <c r="D378" s="22">
        <v>23085</v>
      </c>
      <c r="E378" s="22">
        <v>20174</v>
      </c>
      <c r="F378" s="22">
        <v>23651</v>
      </c>
      <c r="K378" s="24"/>
    </row>
    <row r="379" spans="1:11">
      <c r="B379" t="s">
        <v>536</v>
      </c>
      <c r="C379" s="23">
        <v>26.56</v>
      </c>
      <c r="D379" s="22">
        <v>410752</v>
      </c>
      <c r="E379" s="22">
        <v>374680</v>
      </c>
      <c r="F379" s="22">
        <v>431106</v>
      </c>
      <c r="G379" s="23">
        <f>SUM(C371:C378)</f>
        <v>26.559999999999995</v>
      </c>
      <c r="H379" s="23">
        <f t="shared" ref="H379:J379" si="27">SUM(D371:D378)</f>
        <v>410752</v>
      </c>
      <c r="I379" s="23">
        <f t="shared" si="27"/>
        <v>374680</v>
      </c>
      <c r="J379" s="23">
        <f t="shared" si="27"/>
        <v>431106</v>
      </c>
      <c r="K379" s="24"/>
    </row>
    <row r="380" spans="1:11">
      <c r="A380" t="s">
        <v>347</v>
      </c>
      <c r="B380" t="s">
        <v>348</v>
      </c>
      <c r="C380" s="23">
        <v>7.24</v>
      </c>
      <c r="D380" s="22">
        <v>55049</v>
      </c>
      <c r="E380" s="22">
        <v>50090</v>
      </c>
      <c r="F380" s="22">
        <v>54331</v>
      </c>
      <c r="K380" s="24"/>
    </row>
    <row r="381" spans="1:11">
      <c r="B381" t="s">
        <v>347</v>
      </c>
      <c r="C381" s="23">
        <v>11.81</v>
      </c>
      <c r="D381" s="22">
        <v>118014</v>
      </c>
      <c r="E381" s="22">
        <v>113944</v>
      </c>
      <c r="F381" s="22">
        <v>113463</v>
      </c>
      <c r="K381" s="24"/>
    </row>
    <row r="382" spans="1:11">
      <c r="B382" t="s">
        <v>349</v>
      </c>
      <c r="C382" s="23">
        <v>7.82</v>
      </c>
      <c r="D382" s="22">
        <v>147723</v>
      </c>
      <c r="E382" s="22">
        <v>140725</v>
      </c>
      <c r="F382" s="22">
        <v>129919</v>
      </c>
      <c r="K382" s="24"/>
    </row>
    <row r="383" spans="1:11">
      <c r="B383" t="s">
        <v>536</v>
      </c>
      <c r="C383" s="23">
        <v>26.87</v>
      </c>
      <c r="D383" s="22">
        <v>320786</v>
      </c>
      <c r="E383" s="22">
        <v>304759</v>
      </c>
      <c r="F383" s="22">
        <v>297713</v>
      </c>
      <c r="G383" s="23">
        <f>SUM(C380:C382)</f>
        <v>26.87</v>
      </c>
      <c r="H383" s="23">
        <f t="shared" ref="H383:J383" si="28">SUM(D380:D382)</f>
        <v>320786</v>
      </c>
      <c r="I383" s="23">
        <f t="shared" si="28"/>
        <v>304759</v>
      </c>
      <c r="J383" s="23">
        <f t="shared" si="28"/>
        <v>297713</v>
      </c>
      <c r="K383" s="24"/>
    </row>
    <row r="384" spans="1:11">
      <c r="A384" t="s">
        <v>351</v>
      </c>
      <c r="B384" t="s">
        <v>352</v>
      </c>
      <c r="C384" s="23">
        <v>9.1300000000000008</v>
      </c>
      <c r="D384" s="22">
        <v>74121</v>
      </c>
      <c r="E384" s="22">
        <v>71342</v>
      </c>
      <c r="F384" s="22">
        <v>83368</v>
      </c>
      <c r="K384" s="24"/>
    </row>
    <row r="385" spans="1:11">
      <c r="B385" t="s">
        <v>353</v>
      </c>
      <c r="C385" s="23">
        <v>9.23</v>
      </c>
      <c r="D385" s="22">
        <v>122133</v>
      </c>
      <c r="E385" s="22">
        <v>118175</v>
      </c>
      <c r="F385" s="22">
        <v>130780</v>
      </c>
      <c r="K385" s="24"/>
    </row>
    <row r="386" spans="1:11">
      <c r="B386" t="s">
        <v>351</v>
      </c>
      <c r="C386" s="23">
        <v>8.51</v>
      </c>
      <c r="D386" s="22">
        <v>128026</v>
      </c>
      <c r="E386" s="22">
        <v>123788</v>
      </c>
      <c r="F386" s="22">
        <v>130484</v>
      </c>
      <c r="K386" s="24"/>
    </row>
    <row r="387" spans="1:11">
      <c r="B387" t="s">
        <v>536</v>
      </c>
      <c r="C387" s="23">
        <v>26.87</v>
      </c>
      <c r="D387" s="22">
        <v>324280</v>
      </c>
      <c r="E387" s="22">
        <v>313305</v>
      </c>
      <c r="F387" s="22">
        <v>344632</v>
      </c>
      <c r="G387" s="23">
        <f>SUM(C384:C386)</f>
        <v>26.869999999999997</v>
      </c>
      <c r="H387" s="23">
        <f t="shared" ref="H387:J387" si="29">SUM(D384:D386)</f>
        <v>324280</v>
      </c>
      <c r="I387" s="23">
        <f t="shared" si="29"/>
        <v>313305</v>
      </c>
      <c r="J387" s="23">
        <f t="shared" si="29"/>
        <v>344632</v>
      </c>
      <c r="K387" s="24"/>
    </row>
    <row r="388" spans="1:11">
      <c r="A388" t="s">
        <v>355</v>
      </c>
      <c r="B388" t="s">
        <v>356</v>
      </c>
      <c r="C388" s="23">
        <v>9.67</v>
      </c>
      <c r="D388" s="22">
        <v>145260</v>
      </c>
      <c r="E388" s="22">
        <v>139469</v>
      </c>
      <c r="F388" s="22">
        <v>142347</v>
      </c>
      <c r="K388" s="24"/>
    </row>
    <row r="389" spans="1:11">
      <c r="B389" t="s">
        <v>357</v>
      </c>
      <c r="C389" s="23">
        <v>13.48</v>
      </c>
      <c r="D389" s="22">
        <v>271557</v>
      </c>
      <c r="E389" s="22">
        <v>282054</v>
      </c>
      <c r="F389" s="22">
        <v>284524</v>
      </c>
      <c r="K389" s="24"/>
    </row>
    <row r="390" spans="1:11">
      <c r="B390" t="s">
        <v>355</v>
      </c>
      <c r="C390" s="23">
        <v>9.5</v>
      </c>
      <c r="D390" s="22">
        <v>107671</v>
      </c>
      <c r="E390" s="22">
        <v>102227</v>
      </c>
      <c r="F390" s="22">
        <v>104242</v>
      </c>
      <c r="K390" s="24"/>
    </row>
    <row r="391" spans="1:11">
      <c r="B391" t="s">
        <v>536</v>
      </c>
      <c r="C391" s="23">
        <v>32.65</v>
      </c>
      <c r="D391" s="22">
        <v>524488</v>
      </c>
      <c r="E391" s="22">
        <v>523750</v>
      </c>
      <c r="F391" s="22">
        <v>531113</v>
      </c>
      <c r="G391" s="23">
        <f>SUM(C388:C390)</f>
        <v>32.65</v>
      </c>
      <c r="H391" s="23">
        <f t="shared" ref="H391:J391" si="30">SUM(D388:D390)</f>
        <v>524488</v>
      </c>
      <c r="I391" s="23">
        <f t="shared" si="30"/>
        <v>523750</v>
      </c>
      <c r="J391" s="23">
        <f t="shared" si="30"/>
        <v>531113</v>
      </c>
      <c r="K391" s="24"/>
    </row>
    <row r="393" spans="1:11">
      <c r="J393" s="23">
        <f>SUM(J391,J387,J383,J379,J370,J366,J362,J358,J354,J350,J345,J342,J337,J334,J327,J324,J317,J313,J308,J305,J301,J298,J295,J291,J288,J284,J280,J276,J270,J314,J292,J293)</f>
        <v>11321938</v>
      </c>
    </row>
  </sheetData>
  <phoneticPr fontId="5" type="noConversion"/>
  <pageMargins left="0.2" right="0.2" top="0.41000000000000009" bottom="0.41000000000000009" header="0.10999999999999999" footer="0.10999999999999999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ColWidth="10.90625" defaultRowHeight="12.6"/>
  <sheetData/>
  <phoneticPr fontId="5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Calculos</vt:lpstr>
      <vt:lpstr>Calculos (2)</vt:lpstr>
      <vt:lpstr>CT</vt:lpstr>
      <vt:lpstr>DadosDemo</vt:lpstr>
      <vt:lpstr>Distritos</vt:lpstr>
      <vt:lpstr>eleitorado_SP</vt:lpstr>
      <vt:lpstr>eleitorado_SP_CT</vt:lpstr>
      <vt:lpstr>Controle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Soares da Silva</dc:creator>
  <cp:lastModifiedBy>Vera Cecília da Silva</cp:lastModifiedBy>
  <cp:lastPrinted>2012-04-08T18:18:21Z</cp:lastPrinted>
  <dcterms:created xsi:type="dcterms:W3CDTF">2012-03-05T13:13:31Z</dcterms:created>
  <dcterms:modified xsi:type="dcterms:W3CDTF">2013-04-11T16:58:33Z</dcterms:modified>
</cp:coreProperties>
</file>